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60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rbgob.sharepoint.com/sites/I_BPL-BPB_STAFF-COMCEL/Documents partages/COMCEL/Site_Internet/Construction_site/Données_chiffrées/AFJ/"/>
    </mc:Choice>
  </mc:AlternateContent>
  <xr:revisionPtr revIDLastSave="0" documentId="8_{595CB34F-0044-4FE4-95C0-3DB179BFF9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61-04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7" i="1" l="1"/>
  <c r="U37" i="1"/>
  <c r="S37" i="1" l="1"/>
  <c r="R37" i="1" l="1"/>
  <c r="Q37" i="1" l="1"/>
  <c r="P37" i="1" l="1"/>
  <c r="M37" i="1" l="1"/>
  <c r="N37" i="1"/>
  <c r="O37" i="1"/>
  <c r="J37" i="1" l="1"/>
  <c r="H33" i="1"/>
  <c r="G33" i="1"/>
  <c r="F33" i="1"/>
  <c r="E33" i="1"/>
  <c r="D33" i="1"/>
  <c r="C33" i="1"/>
  <c r="B33" i="1"/>
  <c r="L32" i="1"/>
  <c r="K32" i="1"/>
  <c r="K37" i="1" s="1"/>
  <c r="H32" i="1"/>
  <c r="G32" i="1"/>
  <c r="F32" i="1"/>
  <c r="E32" i="1"/>
  <c r="D32" i="1"/>
  <c r="C32" i="1"/>
  <c r="B32" i="1"/>
  <c r="L26" i="1"/>
  <c r="I26" i="1"/>
  <c r="H26" i="1"/>
  <c r="G26" i="1"/>
  <c r="F26" i="1"/>
  <c r="E26" i="1"/>
  <c r="D26" i="1"/>
  <c r="I21" i="1"/>
  <c r="H21" i="1"/>
  <c r="F21" i="1"/>
  <c r="E21" i="1"/>
  <c r="D21" i="1"/>
  <c r="C21" i="1"/>
  <c r="B21" i="1"/>
  <c r="C19" i="1"/>
  <c r="B19" i="1"/>
  <c r="C18" i="1"/>
  <c r="B18" i="1"/>
  <c r="F37" i="1" l="1"/>
  <c r="B37" i="1"/>
  <c r="D37" i="1"/>
  <c r="G37" i="1"/>
  <c r="I37" i="1"/>
  <c r="E37" i="1"/>
  <c r="C37" i="1"/>
  <c r="H37" i="1"/>
  <c r="L37" i="1"/>
</calcChain>
</file>

<file path=xl/sharedStrings.xml><?xml version="1.0" encoding="utf-8"?>
<sst xmlns="http://schemas.openxmlformats.org/spreadsheetml/2006/main" count="26" uniqueCount="26">
  <si>
    <t>361-04 | Taxe sur la délivrance de documents administratifs | Belasting op afgifte van administratieve documenten (EUR)</t>
  </si>
  <si>
    <t>Communes
Gemeenten</t>
  </si>
  <si>
    <t>2019*</t>
  </si>
  <si>
    <t>Anderlecht
Anderlecht</t>
  </si>
  <si>
    <t>Auderghem
Oudergem</t>
  </si>
  <si>
    <t>Berchem-Sainte-Agathe
Sint-Agatha-Berchem</t>
  </si>
  <si>
    <t xml:space="preserve">Bruxelles
Brussel </t>
  </si>
  <si>
    <t>Etterbeek
Etterbeek</t>
  </si>
  <si>
    <t>Evere
Evere</t>
  </si>
  <si>
    <t>Forest
Vorst</t>
  </si>
  <si>
    <t>Ganshoren
Ganshoren</t>
  </si>
  <si>
    <t>Ixelles
Elsene</t>
  </si>
  <si>
    <t>Jette
Jette</t>
  </si>
  <si>
    <t>Koekelberg
Koekelberg</t>
  </si>
  <si>
    <t>Molenbeek-Saint-Jean
Sint-Jans-Molenbeek</t>
  </si>
  <si>
    <t>Saint-Gilles
Sint-Gillis</t>
  </si>
  <si>
    <t>Saint-Josse-ten-Noode
Sint-Joost-ten-Node</t>
  </si>
  <si>
    <t>Schaerbeek
Schaarbeek</t>
  </si>
  <si>
    <t>Uccle
Ukkel</t>
  </si>
  <si>
    <t>Watermael-Boitsfort
Watermaal-Bosvoorde</t>
  </si>
  <si>
    <t>Woluwe-Saint-Lambert
Sint-Lambrechts-Woluwe</t>
  </si>
  <si>
    <t>Woluwe-Saint-Pierre
Sint-Pieters-Woluwe</t>
  </si>
  <si>
    <t>Totaux - Totalen</t>
  </si>
  <si>
    <t>Source : comptes communaux</t>
  </si>
  <si>
    <t>Bron: gemeentelijke rekeningen</t>
  </si>
  <si>
    <t>* Budget modifié / Gewijzigde begroting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</si>
</sst>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92274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29">
    <xf numFmtId="0" fontId="0" fillId="0" borderId="0" xfId="0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3" fontId="8" fillId="0" borderId="9" xfId="1" applyNumberFormat="1" applyFont="1" applyFill="1" applyBorder="1" applyAlignment="1" applyProtection="1">
      <alignment horizontal="right" vertical="center"/>
      <protection locked="0"/>
    </xf>
    <xf numFmtId="3" fontId="8" fillId="0" borderId="5" xfId="1" applyNumberFormat="1" applyFont="1" applyFill="1" applyBorder="1" applyAlignment="1" applyProtection="1">
      <alignment horizontal="right" vertical="center"/>
      <protection locked="0"/>
    </xf>
    <xf numFmtId="3" fontId="8" fillId="0" borderId="12" xfId="1" applyNumberFormat="1" applyFont="1" applyFill="1" applyBorder="1" applyAlignment="1" applyProtection="1">
      <alignment horizontal="right" vertical="center"/>
      <protection locked="0"/>
    </xf>
    <xf numFmtId="3" fontId="8" fillId="0" borderId="10" xfId="1" applyNumberFormat="1" applyFont="1" applyFill="1" applyBorder="1" applyAlignment="1" applyProtection="1">
      <alignment horizontal="right" vertical="center"/>
      <protection locked="0"/>
    </xf>
    <xf numFmtId="3" fontId="8" fillId="0" borderId="6" xfId="1" applyNumberFormat="1" applyFont="1" applyFill="1" applyBorder="1" applyAlignment="1" applyProtection="1">
      <alignment horizontal="right" vertical="center"/>
      <protection locked="0"/>
    </xf>
    <xf numFmtId="3" fontId="8" fillId="0" borderId="13" xfId="1" applyNumberFormat="1" applyFont="1" applyFill="1" applyBorder="1" applyAlignment="1" applyProtection="1">
      <alignment horizontal="right" vertical="center"/>
      <protection locked="0"/>
    </xf>
    <xf numFmtId="3" fontId="8" fillId="0" borderId="6" xfId="0" applyNumberFormat="1" applyFont="1" applyFill="1" applyBorder="1" applyAlignment="1" applyProtection="1">
      <alignment horizontal="right" vertical="center"/>
      <protection locked="0"/>
    </xf>
    <xf numFmtId="3" fontId="8" fillId="0" borderId="13" xfId="0" applyNumberFormat="1" applyFont="1" applyFill="1" applyBorder="1" applyAlignment="1" applyProtection="1">
      <alignment horizontal="right" vertical="center"/>
      <protection locked="0"/>
    </xf>
    <xf numFmtId="3" fontId="8" fillId="0" borderId="11" xfId="1" applyNumberFormat="1" applyFont="1" applyFill="1" applyBorder="1" applyAlignment="1" applyProtection="1">
      <alignment horizontal="right" vertical="center"/>
      <protection locked="0"/>
    </xf>
    <xf numFmtId="3" fontId="8" fillId="0" borderId="7" xfId="1" applyNumberFormat="1" applyFont="1" applyFill="1" applyBorder="1" applyAlignment="1" applyProtection="1">
      <alignment horizontal="right" vertical="center"/>
      <protection locked="0"/>
    </xf>
    <xf numFmtId="3" fontId="8" fillId="0" borderId="14" xfId="1" applyNumberFormat="1" applyFont="1" applyFill="1" applyBorder="1" applyAlignment="1" applyProtection="1">
      <alignment horizontal="right" vertical="center"/>
      <protection locked="0"/>
    </xf>
    <xf numFmtId="3" fontId="9" fillId="2" borderId="1" xfId="1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164" fontId="9" fillId="2" borderId="2" xfId="1" applyFont="1" applyFill="1" applyBorder="1" applyAlignment="1" applyProtection="1">
      <alignment horizontal="center" vertical="center"/>
      <protection locked="0"/>
    </xf>
    <xf numFmtId="2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4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Millier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C922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366240</xdr:colOff>
      <xdr:row>15</xdr:row>
      <xdr:rowOff>40447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A44C58A9-D2CA-450F-BD4A-4419AD251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3435"/>
          <a:ext cx="3530781" cy="20575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92274"/>
    <pageSetUpPr fitToPage="1"/>
  </sheetPr>
  <dimension ref="A15:U41"/>
  <sheetViews>
    <sheetView showGridLines="0" tabSelected="1" topLeftCell="A28" zoomScale="85" zoomScaleNormal="85" zoomScalePageLayoutView="25" workbookViewId="0">
      <selection activeCell="X19" sqref="X19"/>
    </sheetView>
  </sheetViews>
  <sheetFormatPr defaultColWidth="11.42578125" defaultRowHeight="11.25"/>
  <cols>
    <col min="1" max="1" width="26.85546875" style="2" customWidth="1"/>
    <col min="2" max="21" width="10.28515625" style="2" customWidth="1"/>
    <col min="22" max="16384" width="11.42578125" style="2"/>
  </cols>
  <sheetData>
    <row r="15" spans="1:21" ht="12" thickBot="1"/>
    <row r="16" spans="1:21" s="4" customFormat="1" ht="20.100000000000001" customHeight="1" thickBot="1">
      <c r="A16" s="17"/>
      <c r="B16" s="26" t="s">
        <v>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8"/>
    </row>
    <row r="17" spans="1:21" s="4" customFormat="1" ht="25.5" customHeight="1" thickBot="1">
      <c r="A17" s="18" t="s">
        <v>1</v>
      </c>
      <c r="B17" s="19">
        <v>2000</v>
      </c>
      <c r="C17" s="20">
        <v>2001</v>
      </c>
      <c r="D17" s="20">
        <v>2002</v>
      </c>
      <c r="E17" s="20">
        <v>2003</v>
      </c>
      <c r="F17" s="20">
        <v>2004</v>
      </c>
      <c r="G17" s="20">
        <v>2005</v>
      </c>
      <c r="H17" s="20">
        <v>2006</v>
      </c>
      <c r="I17" s="20">
        <v>2007</v>
      </c>
      <c r="J17" s="20">
        <v>2008</v>
      </c>
      <c r="K17" s="20">
        <v>2009</v>
      </c>
      <c r="L17" s="20">
        <v>2010</v>
      </c>
      <c r="M17" s="20">
        <v>2011</v>
      </c>
      <c r="N17" s="20">
        <v>2012</v>
      </c>
      <c r="O17" s="20">
        <v>2013</v>
      </c>
      <c r="P17" s="20">
        <v>2014</v>
      </c>
      <c r="Q17" s="20">
        <v>2015</v>
      </c>
      <c r="R17" s="20">
        <v>2016</v>
      </c>
      <c r="S17" s="20">
        <v>2017</v>
      </c>
      <c r="T17" s="20">
        <v>2018</v>
      </c>
      <c r="U17" s="21" t="s">
        <v>2</v>
      </c>
    </row>
    <row r="18" spans="1:21" s="4" customFormat="1" ht="25.5" customHeight="1">
      <c r="A18" s="22" t="s">
        <v>3</v>
      </c>
      <c r="B18" s="5">
        <f>16082620/40.3399</f>
        <v>398677.73593885952</v>
      </c>
      <c r="C18" s="6">
        <f>15760398/40.3399</f>
        <v>390690.06120491127</v>
      </c>
      <c r="D18" s="6">
        <v>369434.97</v>
      </c>
      <c r="E18" s="6">
        <v>362631.53</v>
      </c>
      <c r="F18" s="6">
        <v>447916.16</v>
      </c>
      <c r="G18" s="6">
        <v>472500.2</v>
      </c>
      <c r="H18" s="6">
        <v>960076.89</v>
      </c>
      <c r="I18" s="6">
        <v>669345.51</v>
      </c>
      <c r="J18" s="6">
        <v>559426.15</v>
      </c>
      <c r="K18" s="6">
        <v>673461.6</v>
      </c>
      <c r="L18" s="6">
        <v>680541.94</v>
      </c>
      <c r="M18" s="6">
        <v>679498.5</v>
      </c>
      <c r="N18" s="6">
        <v>207174.72</v>
      </c>
      <c r="O18" s="6">
        <v>2101916.5699999998</v>
      </c>
      <c r="P18" s="6">
        <v>542468.31000000006</v>
      </c>
      <c r="Q18" s="6">
        <v>605335.51</v>
      </c>
      <c r="R18" s="6">
        <v>667541.46</v>
      </c>
      <c r="S18" s="6">
        <v>695500.86</v>
      </c>
      <c r="T18" s="6">
        <v>827765.84</v>
      </c>
      <c r="U18" s="7">
        <v>908000</v>
      </c>
    </row>
    <row r="19" spans="1:21" s="4" customFormat="1" ht="25.5" customHeight="1">
      <c r="A19" s="23" t="s">
        <v>4</v>
      </c>
      <c r="B19" s="8">
        <f>4140986/40.3399</f>
        <v>102652.36155766375</v>
      </c>
      <c r="C19" s="9">
        <f>4571192/40.3399</f>
        <v>113316.88972952338</v>
      </c>
      <c r="D19" s="9">
        <v>125006.13</v>
      </c>
      <c r="E19" s="9">
        <v>141291.01999999999</v>
      </c>
      <c r="F19" s="9">
        <v>120118.34</v>
      </c>
      <c r="G19" s="9">
        <v>138893.82</v>
      </c>
      <c r="H19" s="9">
        <v>148462.12</v>
      </c>
      <c r="I19" s="9">
        <v>263682.78999999998</v>
      </c>
      <c r="J19" s="9">
        <v>243556.97</v>
      </c>
      <c r="K19" s="9">
        <v>189898.26</v>
      </c>
      <c r="L19" s="9">
        <v>202124.17</v>
      </c>
      <c r="M19" s="9">
        <v>203582.88</v>
      </c>
      <c r="N19" s="9">
        <v>228397.16</v>
      </c>
      <c r="O19" s="9">
        <v>231761.16</v>
      </c>
      <c r="P19" s="9">
        <v>242387.86</v>
      </c>
      <c r="Q19" s="9">
        <v>232418.83</v>
      </c>
      <c r="R19" s="9">
        <v>263170.3</v>
      </c>
      <c r="S19" s="9">
        <v>266416.03000000003</v>
      </c>
      <c r="T19" s="9">
        <v>269244.27</v>
      </c>
      <c r="U19" s="10">
        <v>300000</v>
      </c>
    </row>
    <row r="20" spans="1:21" s="4" customFormat="1" ht="25.5" customHeight="1">
      <c r="A20" s="23" t="s">
        <v>5</v>
      </c>
      <c r="B20" s="8">
        <v>103016.86419649032</v>
      </c>
      <c r="C20" s="9">
        <v>83768.427784897824</v>
      </c>
      <c r="D20" s="9">
        <v>106801.31</v>
      </c>
      <c r="E20" s="9">
        <v>96978.33</v>
      </c>
      <c r="F20" s="9">
        <v>98458.73</v>
      </c>
      <c r="G20" s="9">
        <v>133260.82</v>
      </c>
      <c r="H20" s="9">
        <v>140715.54999999999</v>
      </c>
      <c r="I20" s="9">
        <v>152259.09</v>
      </c>
      <c r="J20" s="9">
        <v>169986.62</v>
      </c>
      <c r="K20" s="9">
        <v>161194.62</v>
      </c>
      <c r="L20" s="9">
        <v>187393.71</v>
      </c>
      <c r="M20" s="9">
        <v>198532.25</v>
      </c>
      <c r="N20" s="9">
        <v>186383.25</v>
      </c>
      <c r="O20" s="9">
        <v>211570.25</v>
      </c>
      <c r="P20" s="9">
        <v>244374.9</v>
      </c>
      <c r="Q20" s="9">
        <v>277143.07</v>
      </c>
      <c r="R20" s="9">
        <v>289190.28999999998</v>
      </c>
      <c r="S20" s="9">
        <v>308119.06</v>
      </c>
      <c r="T20" s="9">
        <v>316989.83</v>
      </c>
      <c r="U20" s="10">
        <v>310000</v>
      </c>
    </row>
    <row r="21" spans="1:21" s="4" customFormat="1" ht="25.5" customHeight="1">
      <c r="A21" s="23" t="s">
        <v>6</v>
      </c>
      <c r="B21" s="8">
        <f>(771283+25810895+47274187+1939460)/40.3399</f>
        <v>1878929.4222345618</v>
      </c>
      <c r="C21" s="9">
        <f>(1068416+30143437+47027499+2080236+191271)/40.3399</f>
        <v>1995812.0620031285</v>
      </c>
      <c r="D21" s="9">
        <f>1236260.88+706474.48+32578.8+9125</f>
        <v>1984439.16</v>
      </c>
      <c r="E21" s="9">
        <f>47878.48+544598.19+1375803.59</f>
        <v>1968280.26</v>
      </c>
      <c r="F21" s="9">
        <f>29204.16+577055.76+1531349.63+10000</f>
        <v>2147609.5499999998</v>
      </c>
      <c r="G21" s="9">
        <v>2669341.08</v>
      </c>
      <c r="H21" s="9">
        <f>24148.33+595268.35+2022740.03+10489.25</f>
        <v>2652645.96</v>
      </c>
      <c r="I21" s="9">
        <f>2885025-186096</f>
        <v>2698929</v>
      </c>
      <c r="J21" s="9">
        <v>2537629.42</v>
      </c>
      <c r="K21" s="9">
        <v>2457657.46</v>
      </c>
      <c r="L21" s="9">
        <v>3167462.62</v>
      </c>
      <c r="M21" s="9">
        <v>3308892.18</v>
      </c>
      <c r="N21" s="9">
        <v>3698585.16</v>
      </c>
      <c r="O21" s="9">
        <v>4775438.99</v>
      </c>
      <c r="P21" s="9">
        <v>4328031.66</v>
      </c>
      <c r="Q21" s="9">
        <v>4917724.4400000004</v>
      </c>
      <c r="R21" s="9">
        <v>4828857.88</v>
      </c>
      <c r="S21" s="9">
        <v>5074938.2300000004</v>
      </c>
      <c r="T21" s="9">
        <v>5062228.3099999996</v>
      </c>
      <c r="U21" s="10">
        <v>5347500</v>
      </c>
    </row>
    <row r="22" spans="1:21" s="4" customFormat="1" ht="25.5" customHeight="1">
      <c r="A22" s="23" t="s">
        <v>7</v>
      </c>
      <c r="B22" s="8">
        <v>213590.26670864329</v>
      </c>
      <c r="C22" s="9">
        <v>239544.86748851632</v>
      </c>
      <c r="D22" s="9">
        <v>199598.9</v>
      </c>
      <c r="E22" s="9">
        <v>230195</v>
      </c>
      <c r="F22" s="9">
        <v>205386.78</v>
      </c>
      <c r="G22" s="9">
        <v>292280.12</v>
      </c>
      <c r="H22" s="9">
        <v>265581.55</v>
      </c>
      <c r="I22" s="9">
        <v>304162.31</v>
      </c>
      <c r="J22" s="9">
        <v>255538.61</v>
      </c>
      <c r="K22" s="9">
        <v>310908.67</v>
      </c>
      <c r="L22" s="9">
        <v>358857.74</v>
      </c>
      <c r="M22" s="9">
        <v>376283.84</v>
      </c>
      <c r="N22" s="9">
        <v>397470.19</v>
      </c>
      <c r="O22" s="9">
        <v>431345.82</v>
      </c>
      <c r="P22" s="9">
        <v>548856.03</v>
      </c>
      <c r="Q22" s="9">
        <v>491764.17</v>
      </c>
      <c r="R22" s="9">
        <v>556565.15</v>
      </c>
      <c r="S22" s="9">
        <v>565316.96</v>
      </c>
      <c r="T22" s="9">
        <v>545825.51</v>
      </c>
      <c r="U22" s="10">
        <v>590000</v>
      </c>
    </row>
    <row r="23" spans="1:21" s="4" customFormat="1" ht="25.5" customHeight="1">
      <c r="A23" s="23" t="s">
        <v>8</v>
      </c>
      <c r="B23" s="8">
        <v>128632.91678958054</v>
      </c>
      <c r="C23" s="9">
        <v>120854.38982248344</v>
      </c>
      <c r="D23" s="9">
        <v>129034.77</v>
      </c>
      <c r="E23" s="9">
        <v>140877.79</v>
      </c>
      <c r="F23" s="9">
        <v>183203.21</v>
      </c>
      <c r="G23" s="9">
        <v>279023.33</v>
      </c>
      <c r="H23" s="9">
        <v>212011.78</v>
      </c>
      <c r="I23" s="9">
        <v>232396.29</v>
      </c>
      <c r="J23" s="9">
        <v>204759.87</v>
      </c>
      <c r="K23" s="9">
        <v>192269.19</v>
      </c>
      <c r="L23" s="9">
        <v>314490.86</v>
      </c>
      <c r="M23" s="9">
        <v>312751.27</v>
      </c>
      <c r="N23" s="9">
        <v>311869.03999999998</v>
      </c>
      <c r="O23" s="9">
        <v>352113.41</v>
      </c>
      <c r="P23" s="9">
        <v>438309.86</v>
      </c>
      <c r="Q23" s="9">
        <v>557894.53</v>
      </c>
      <c r="R23" s="9">
        <v>612728.84</v>
      </c>
      <c r="S23" s="9">
        <v>604928.77</v>
      </c>
      <c r="T23" s="9">
        <v>607741.38</v>
      </c>
      <c r="U23" s="10">
        <v>640172</v>
      </c>
    </row>
    <row r="24" spans="1:21" s="4" customFormat="1" ht="25.5" customHeight="1">
      <c r="A24" s="23" t="s">
        <v>9</v>
      </c>
      <c r="B24" s="8">
        <v>264905.34185756533</v>
      </c>
      <c r="C24" s="9">
        <v>267186.40849382372</v>
      </c>
      <c r="D24" s="9">
        <v>320903.26</v>
      </c>
      <c r="E24" s="9">
        <v>320397.25</v>
      </c>
      <c r="F24" s="9">
        <v>293078.84999999998</v>
      </c>
      <c r="G24" s="9">
        <v>284298.03999999998</v>
      </c>
      <c r="H24" s="9">
        <v>321070.77</v>
      </c>
      <c r="I24" s="9">
        <v>372316.64</v>
      </c>
      <c r="J24" s="9">
        <v>459606.77</v>
      </c>
      <c r="K24" s="9">
        <v>435611.25</v>
      </c>
      <c r="L24" s="9">
        <v>522738.43</v>
      </c>
      <c r="M24" s="9">
        <v>554139</v>
      </c>
      <c r="N24" s="9">
        <v>529989.5</v>
      </c>
      <c r="O24" s="9">
        <v>543892.65</v>
      </c>
      <c r="P24" s="9">
        <v>556836.22</v>
      </c>
      <c r="Q24" s="9">
        <v>667757.30000000005</v>
      </c>
      <c r="R24" s="9">
        <v>703789.05</v>
      </c>
      <c r="S24" s="9">
        <v>774837.75</v>
      </c>
      <c r="T24" s="9">
        <v>915282.75</v>
      </c>
      <c r="U24" s="10">
        <v>845000</v>
      </c>
    </row>
    <row r="25" spans="1:21" s="4" customFormat="1" ht="25.5" customHeight="1">
      <c r="A25" s="23" t="s">
        <v>10</v>
      </c>
      <c r="B25" s="8">
        <v>40075.954575990523</v>
      </c>
      <c r="C25" s="9">
        <v>47121.063760693505</v>
      </c>
      <c r="D25" s="9">
        <v>90740.99</v>
      </c>
      <c r="E25" s="9">
        <v>97228.5</v>
      </c>
      <c r="F25" s="9">
        <v>92513</v>
      </c>
      <c r="G25" s="9">
        <v>119601</v>
      </c>
      <c r="H25" s="9">
        <v>136027</v>
      </c>
      <c r="I25" s="9">
        <v>127422.75</v>
      </c>
      <c r="J25" s="9">
        <v>162538.5</v>
      </c>
      <c r="K25" s="9">
        <v>137229.99</v>
      </c>
      <c r="L25" s="9">
        <v>170636.61</v>
      </c>
      <c r="M25" s="9">
        <v>112782.79</v>
      </c>
      <c r="N25" s="9">
        <v>120951.5</v>
      </c>
      <c r="O25" s="9">
        <v>185104.9</v>
      </c>
      <c r="P25" s="9">
        <v>191182.65</v>
      </c>
      <c r="Q25" s="9">
        <v>306744.31</v>
      </c>
      <c r="R25" s="9">
        <v>321456.48</v>
      </c>
      <c r="S25" s="9">
        <v>310144.21000000002</v>
      </c>
      <c r="T25" s="9">
        <v>267865.55</v>
      </c>
      <c r="U25" s="10">
        <v>255000</v>
      </c>
    </row>
    <row r="26" spans="1:21" s="4" customFormat="1" ht="25.5" customHeight="1">
      <c r="A26" s="23" t="s">
        <v>11</v>
      </c>
      <c r="B26" s="8">
        <v>606075.399294495</v>
      </c>
      <c r="C26" s="9">
        <v>752017.50624071946</v>
      </c>
      <c r="D26" s="9">
        <f>328463.97+133967.02+113665.41+194806</f>
        <v>770902.4</v>
      </c>
      <c r="E26" s="9">
        <f>360668.53+182954.91+106900+151282.47</f>
        <v>801805.91</v>
      </c>
      <c r="F26" s="9">
        <f>357588.55+213760.19+108186+114481</f>
        <v>794015.74</v>
      </c>
      <c r="G26" s="9">
        <f>243284.85+185044.68+128674+187641.01</f>
        <v>744644.54</v>
      </c>
      <c r="H26" s="9">
        <f>236489.34+200166.61+141456.25+232056.73</f>
        <v>810168.92999999993</v>
      </c>
      <c r="I26" s="9">
        <f>266326.72+424156.19+147485.5</f>
        <v>837968.40999999992</v>
      </c>
      <c r="J26" s="9">
        <v>1006409.7</v>
      </c>
      <c r="K26" s="9">
        <v>1318780.8799999999</v>
      </c>
      <c r="L26" s="9">
        <f>241533.05+141832.88+814293.59+195171.5</f>
        <v>1392831.02</v>
      </c>
      <c r="M26" s="11">
        <v>1938470.23</v>
      </c>
      <c r="N26" s="11">
        <v>1794666.97</v>
      </c>
      <c r="O26" s="11">
        <v>2028495.81</v>
      </c>
      <c r="P26" s="11">
        <v>2130536.09</v>
      </c>
      <c r="Q26" s="11">
        <v>2421233.81</v>
      </c>
      <c r="R26" s="11">
        <v>2653411.11</v>
      </c>
      <c r="S26" s="11">
        <v>2943533.67</v>
      </c>
      <c r="T26" s="11">
        <v>2851939.08</v>
      </c>
      <c r="U26" s="12">
        <v>2539500</v>
      </c>
    </row>
    <row r="27" spans="1:21" s="4" customFormat="1" ht="25.5" customHeight="1">
      <c r="A27" s="23" t="s">
        <v>12</v>
      </c>
      <c r="B27" s="8">
        <v>188783.26421235551</v>
      </c>
      <c r="C27" s="9">
        <v>174644.68181626627</v>
      </c>
      <c r="D27" s="9">
        <v>220549.2</v>
      </c>
      <c r="E27" s="9">
        <v>224212.02</v>
      </c>
      <c r="F27" s="9">
        <v>220241.29</v>
      </c>
      <c r="G27" s="9">
        <v>272869.18</v>
      </c>
      <c r="H27" s="9">
        <v>289756</v>
      </c>
      <c r="I27" s="9">
        <v>275079.65000000002</v>
      </c>
      <c r="J27" s="9">
        <v>266102.03000000003</v>
      </c>
      <c r="K27" s="9">
        <v>328007.59000000003</v>
      </c>
      <c r="L27" s="9">
        <v>411257.83</v>
      </c>
      <c r="M27" s="9">
        <v>445801.61</v>
      </c>
      <c r="N27" s="9">
        <v>455339</v>
      </c>
      <c r="O27" s="9">
        <v>462447.02</v>
      </c>
      <c r="P27" s="9">
        <v>430804.49</v>
      </c>
      <c r="Q27" s="9">
        <v>504511.97</v>
      </c>
      <c r="R27" s="9">
        <v>544291.56000000006</v>
      </c>
      <c r="S27" s="9">
        <v>577294.87</v>
      </c>
      <c r="T27" s="9">
        <v>564762.86</v>
      </c>
      <c r="U27" s="10">
        <v>592000</v>
      </c>
    </row>
    <row r="28" spans="1:21" s="4" customFormat="1" ht="25.5" customHeight="1">
      <c r="A28" s="23" t="s">
        <v>13</v>
      </c>
      <c r="B28" s="8">
        <v>112462.49990703992</v>
      </c>
      <c r="C28" s="9">
        <v>114299.8619233067</v>
      </c>
      <c r="D28" s="9">
        <v>115530.11</v>
      </c>
      <c r="E28" s="9">
        <v>118701.63</v>
      </c>
      <c r="F28" s="9">
        <v>117170.19</v>
      </c>
      <c r="G28" s="9">
        <v>143827.49</v>
      </c>
      <c r="H28" s="9"/>
      <c r="I28" s="9"/>
      <c r="J28" s="9"/>
      <c r="K28" s="9"/>
      <c r="L28" s="9"/>
      <c r="M28" s="11"/>
      <c r="N28" s="11"/>
      <c r="O28" s="11"/>
      <c r="P28" s="11"/>
      <c r="Q28" s="11"/>
      <c r="R28" s="11"/>
      <c r="S28" s="11"/>
      <c r="T28" s="11"/>
      <c r="U28" s="12"/>
    </row>
    <row r="29" spans="1:21" s="4" customFormat="1" ht="25.5" customHeight="1">
      <c r="A29" s="23" t="s">
        <v>14</v>
      </c>
      <c r="B29" s="8">
        <v>529147.56853636226</v>
      </c>
      <c r="C29" s="9">
        <v>503271.62437189976</v>
      </c>
      <c r="D29" s="9">
        <v>523187.92</v>
      </c>
      <c r="E29" s="9">
        <v>559056.53</v>
      </c>
      <c r="F29" s="9">
        <v>548505.04</v>
      </c>
      <c r="G29" s="9">
        <v>630014.75</v>
      </c>
      <c r="H29" s="9">
        <v>740496.51</v>
      </c>
      <c r="I29" s="9">
        <v>701111.49</v>
      </c>
      <c r="J29" s="9">
        <v>757704.61</v>
      </c>
      <c r="K29" s="9">
        <v>820845.44</v>
      </c>
      <c r="L29" s="9">
        <v>986748.81</v>
      </c>
      <c r="M29" s="9">
        <v>1021149.43</v>
      </c>
      <c r="N29" s="9">
        <v>952076</v>
      </c>
      <c r="O29" s="9">
        <v>1017313.71</v>
      </c>
      <c r="P29" s="11">
        <v>1167593</v>
      </c>
      <c r="Q29" s="11">
        <v>1323890.8799999999</v>
      </c>
      <c r="R29" s="11">
        <v>1343792.83</v>
      </c>
      <c r="S29" s="11">
        <v>1411782.88</v>
      </c>
      <c r="T29" s="11">
        <v>1166423.83</v>
      </c>
      <c r="U29" s="12">
        <v>1350000</v>
      </c>
    </row>
    <row r="30" spans="1:21" s="4" customFormat="1" ht="25.5" customHeight="1">
      <c r="A30" s="23" t="s">
        <v>15</v>
      </c>
      <c r="B30" s="8">
        <v>456413.62521969562</v>
      </c>
      <c r="C30" s="9">
        <v>449963.63401991577</v>
      </c>
      <c r="D30" s="9">
        <v>455735.55</v>
      </c>
      <c r="E30" s="9">
        <v>467255.51</v>
      </c>
      <c r="F30" s="9">
        <v>482102.89</v>
      </c>
      <c r="G30" s="9">
        <v>510380.33</v>
      </c>
      <c r="H30" s="9">
        <v>510301.54</v>
      </c>
      <c r="I30" s="9">
        <v>659725.71</v>
      </c>
      <c r="J30" s="9">
        <v>613558.55000000005</v>
      </c>
      <c r="K30" s="9">
        <v>781829.46</v>
      </c>
      <c r="L30" s="9">
        <v>662726.27</v>
      </c>
      <c r="M30" s="9">
        <v>671402.12</v>
      </c>
      <c r="N30" s="9">
        <v>665369.96</v>
      </c>
      <c r="O30" s="9">
        <v>637987.25</v>
      </c>
      <c r="P30" s="9">
        <v>829794.46</v>
      </c>
      <c r="Q30" s="9">
        <v>947152.11</v>
      </c>
      <c r="R30" s="11">
        <v>928655.64</v>
      </c>
      <c r="S30" s="11">
        <v>905508.59</v>
      </c>
      <c r="T30" s="11">
        <v>854144.09</v>
      </c>
      <c r="U30" s="12">
        <v>792000</v>
      </c>
    </row>
    <row r="31" spans="1:21" s="4" customFormat="1" ht="25.5" customHeight="1">
      <c r="A31" s="23" t="s">
        <v>16</v>
      </c>
      <c r="B31" s="8">
        <v>157130.53329333983</v>
      </c>
      <c r="C31" s="9">
        <v>183640.7626196396</v>
      </c>
      <c r="D31" s="9">
        <v>238016.16</v>
      </c>
      <c r="E31" s="9">
        <v>177214.75</v>
      </c>
      <c r="F31" s="9">
        <v>159906.59</v>
      </c>
      <c r="G31" s="9">
        <v>289729</v>
      </c>
      <c r="H31" s="9">
        <v>267129.25</v>
      </c>
      <c r="I31" s="9">
        <v>229102.75</v>
      </c>
      <c r="J31" s="9">
        <v>286074</v>
      </c>
      <c r="K31" s="9">
        <v>299605.63</v>
      </c>
      <c r="L31" s="9">
        <v>575946.89</v>
      </c>
      <c r="M31" s="9">
        <v>543734.25</v>
      </c>
      <c r="N31" s="9">
        <v>607725.65</v>
      </c>
      <c r="O31" s="9">
        <v>759984</v>
      </c>
      <c r="P31" s="9">
        <v>618015.38</v>
      </c>
      <c r="Q31" s="9">
        <v>631548.73</v>
      </c>
      <c r="R31" s="9">
        <v>696037.4</v>
      </c>
      <c r="S31" s="11">
        <v>601388.81000000006</v>
      </c>
      <c r="T31" s="11">
        <v>564496.25</v>
      </c>
      <c r="U31" s="12">
        <v>550000</v>
      </c>
    </row>
    <row r="32" spans="1:21" s="4" customFormat="1" ht="25.5" customHeight="1">
      <c r="A32" s="23" t="s">
        <v>17</v>
      </c>
      <c r="B32" s="8">
        <f>(525000+1806080+3711944+4811000+24716680)/40.3399</f>
        <v>881774.71932255663</v>
      </c>
      <c r="C32" s="9">
        <f>(287840+2952339+3485086+2257600+22365010)/40.3399</f>
        <v>777093.52279009123</v>
      </c>
      <c r="D32" s="9">
        <f>111608.99+3969+73674.29+54650.03+633798.25</f>
        <v>877700.56</v>
      </c>
      <c r="E32" s="9">
        <f>135096+77392.83+67671.1+626070.57</f>
        <v>906230.5</v>
      </c>
      <c r="F32" s="9">
        <f>12274.24+5777+48743+120695.47+46947.34+64973.53+550170.53</f>
        <v>849581.11</v>
      </c>
      <c r="G32" s="9">
        <f xml:space="preserve"> 127365.68+34864.79+80106.67+825548.38</f>
        <v>1067885.52</v>
      </c>
      <c r="H32" s="9">
        <f>703.08+139604.58+14873.58+60543.02+1055855.55</f>
        <v>1271579.81</v>
      </c>
      <c r="I32" s="9">
        <v>1198456.5900000001</v>
      </c>
      <c r="J32" s="9">
        <v>1045021.21</v>
      </c>
      <c r="K32" s="9">
        <f>185073.97+17447+130115.68+967761.18</f>
        <v>1300397.83</v>
      </c>
      <c r="L32" s="9">
        <f>220567.02+11100+1244117.07</f>
        <v>1475784.09</v>
      </c>
      <c r="M32" s="9">
        <v>1458824.63</v>
      </c>
      <c r="N32" s="9">
        <v>1372753.94</v>
      </c>
      <c r="O32" s="9">
        <v>2286272.98</v>
      </c>
      <c r="P32" s="9">
        <v>2416681.48</v>
      </c>
      <c r="Q32" s="9">
        <v>2879004.53</v>
      </c>
      <c r="R32" s="9">
        <v>2899492.59</v>
      </c>
      <c r="S32" s="9">
        <v>2804845.28</v>
      </c>
      <c r="T32" s="11">
        <v>2577192.59</v>
      </c>
      <c r="U32" s="12">
        <v>2575000</v>
      </c>
    </row>
    <row r="33" spans="1:21" s="4" customFormat="1" ht="25.5" customHeight="1">
      <c r="A33" s="23" t="s">
        <v>18</v>
      </c>
      <c r="B33" s="8">
        <f>(4209313+15585707+109220+363000)/40.3399</f>
        <v>502411.75610251882</v>
      </c>
      <c r="C33" s="9">
        <f>(4003200+14179287+98300+7000)/40.3399</f>
        <v>453342.39797322254</v>
      </c>
      <c r="D33" s="9">
        <f>101761.87+361864.69+2500+2500</f>
        <v>468626.56</v>
      </c>
      <c r="E33" s="9">
        <f>99575+381225.25+5085+9445</f>
        <v>495330.25</v>
      </c>
      <c r="F33" s="9">
        <f>101275+5480+324005.89+8845</f>
        <v>439605.89</v>
      </c>
      <c r="G33" s="9">
        <f>118245+426399.27+8410</f>
        <v>553054.27</v>
      </c>
      <c r="H33" s="9">
        <f>1788.36+7025+432566.75+120640</f>
        <v>562020.11</v>
      </c>
      <c r="I33" s="9">
        <v>590762.5</v>
      </c>
      <c r="J33" s="9">
        <v>718310.26</v>
      </c>
      <c r="K33" s="9">
        <v>707003.46</v>
      </c>
      <c r="L33" s="9">
        <v>882763.45</v>
      </c>
      <c r="M33" s="9">
        <v>878746.41</v>
      </c>
      <c r="N33" s="9">
        <v>832729.17</v>
      </c>
      <c r="O33" s="9">
        <v>972312.95</v>
      </c>
      <c r="P33" s="9">
        <v>992661.3</v>
      </c>
      <c r="Q33" s="9">
        <v>1598403.57</v>
      </c>
      <c r="R33" s="9">
        <v>1576883.29</v>
      </c>
      <c r="S33" s="9">
        <v>1583725.85</v>
      </c>
      <c r="T33" s="9">
        <v>1471089.42</v>
      </c>
      <c r="U33" s="10">
        <v>1369800</v>
      </c>
    </row>
    <row r="34" spans="1:21" s="4" customFormat="1" ht="25.5" customHeight="1">
      <c r="A34" s="23" t="s">
        <v>19</v>
      </c>
      <c r="B34" s="8">
        <v>63296.760775311785</v>
      </c>
      <c r="C34" s="9">
        <v>69663.162278538119</v>
      </c>
      <c r="D34" s="9">
        <v>84665.95</v>
      </c>
      <c r="E34" s="9">
        <v>82954.649999999994</v>
      </c>
      <c r="F34" s="9">
        <v>90213.65</v>
      </c>
      <c r="G34" s="9">
        <v>71118.649999999994</v>
      </c>
      <c r="H34" s="9">
        <v>81528.33</v>
      </c>
      <c r="I34" s="9">
        <v>68938.789999999994</v>
      </c>
      <c r="J34" s="9">
        <v>75653.350000000006</v>
      </c>
      <c r="K34" s="9">
        <v>158945.29999999999</v>
      </c>
      <c r="L34" s="9">
        <v>265066.44</v>
      </c>
      <c r="M34" s="9">
        <v>298804.78999999998</v>
      </c>
      <c r="N34" s="9">
        <v>296462.94</v>
      </c>
      <c r="O34" s="9">
        <v>284160.31</v>
      </c>
      <c r="P34" s="9">
        <v>251623.06</v>
      </c>
      <c r="Q34" s="9">
        <v>319520.84000000003</v>
      </c>
      <c r="R34" s="9">
        <v>314975.89</v>
      </c>
      <c r="S34" s="9">
        <v>496916.67</v>
      </c>
      <c r="T34" s="9">
        <v>506363.28</v>
      </c>
      <c r="U34" s="10">
        <v>540000</v>
      </c>
    </row>
    <row r="35" spans="1:21" s="4" customFormat="1" ht="25.5" customHeight="1">
      <c r="A35" s="23" t="s">
        <v>20</v>
      </c>
      <c r="B35" s="8">
        <v>186712.28733834243</v>
      </c>
      <c r="C35" s="9">
        <v>205442.05612805189</v>
      </c>
      <c r="D35" s="9">
        <v>194252.57</v>
      </c>
      <c r="E35" s="9">
        <v>211376.25</v>
      </c>
      <c r="F35" s="9">
        <v>207164.39</v>
      </c>
      <c r="G35" s="9">
        <v>260877.57</v>
      </c>
      <c r="H35" s="9">
        <v>276275</v>
      </c>
      <c r="I35" s="9">
        <v>239407.82</v>
      </c>
      <c r="J35" s="9">
        <v>263511.17</v>
      </c>
      <c r="K35" s="9">
        <v>241645.14</v>
      </c>
      <c r="L35" s="9">
        <v>318851.17</v>
      </c>
      <c r="M35" s="9">
        <v>297908.05</v>
      </c>
      <c r="N35" s="9">
        <v>302268.84999999998</v>
      </c>
      <c r="O35" s="9">
        <v>396270.18</v>
      </c>
      <c r="P35" s="9">
        <v>581919.9</v>
      </c>
      <c r="Q35" s="9">
        <v>785245.79</v>
      </c>
      <c r="R35" s="9">
        <v>877753.53</v>
      </c>
      <c r="S35" s="9">
        <v>862368.07</v>
      </c>
      <c r="T35" s="9">
        <v>770613.07</v>
      </c>
      <c r="U35" s="10">
        <v>498417</v>
      </c>
    </row>
    <row r="36" spans="1:21" s="4" customFormat="1" ht="25.5" customHeight="1" thickBot="1">
      <c r="A36" s="24" t="s">
        <v>21</v>
      </c>
      <c r="B36" s="13">
        <v>100155.18134650805</v>
      </c>
      <c r="C36" s="14">
        <v>95038.163208138838</v>
      </c>
      <c r="D36" s="14">
        <v>120237.68</v>
      </c>
      <c r="E36" s="14">
        <v>184391.47</v>
      </c>
      <c r="F36" s="14">
        <v>192018.82</v>
      </c>
      <c r="G36" s="14">
        <v>201073.02</v>
      </c>
      <c r="H36" s="14">
        <v>201785.1</v>
      </c>
      <c r="I36" s="14">
        <v>208115.5</v>
      </c>
      <c r="J36" s="14">
        <v>279990.39</v>
      </c>
      <c r="K36" s="14">
        <v>289377.98</v>
      </c>
      <c r="L36" s="14">
        <v>324896.18</v>
      </c>
      <c r="M36" s="14">
        <v>345977</v>
      </c>
      <c r="N36" s="14">
        <v>353611.75</v>
      </c>
      <c r="O36" s="14">
        <v>368312</v>
      </c>
      <c r="P36" s="14">
        <v>377495.2</v>
      </c>
      <c r="Q36" s="14">
        <v>406955.9</v>
      </c>
      <c r="R36" s="14">
        <v>445055</v>
      </c>
      <c r="S36" s="14">
        <v>450699</v>
      </c>
      <c r="T36" s="14">
        <v>441526</v>
      </c>
      <c r="U36" s="15">
        <v>457000</v>
      </c>
    </row>
    <row r="37" spans="1:21" s="4" customFormat="1" ht="25.5" customHeight="1" thickBot="1">
      <c r="A37" s="25" t="s">
        <v>22</v>
      </c>
      <c r="B37" s="16">
        <f t="shared" ref="B37:P37" si="0">SUM(B18:B36)</f>
        <v>6914844.4592078803</v>
      </c>
      <c r="C37" s="16">
        <f t="shared" si="0"/>
        <v>7036711.5436577704</v>
      </c>
      <c r="D37" s="16">
        <f t="shared" si="0"/>
        <v>7395364.1500000004</v>
      </c>
      <c r="E37" s="16">
        <f t="shared" si="0"/>
        <v>7586409.1500000004</v>
      </c>
      <c r="F37" s="16">
        <f t="shared" si="0"/>
        <v>7688810.2199999997</v>
      </c>
      <c r="G37" s="16">
        <f t="shared" si="0"/>
        <v>9134672.7300000004</v>
      </c>
      <c r="H37" s="16">
        <f t="shared" si="0"/>
        <v>9847632.1999999974</v>
      </c>
      <c r="I37" s="16">
        <f t="shared" si="0"/>
        <v>9829183.5899999999</v>
      </c>
      <c r="J37" s="16">
        <f t="shared" si="0"/>
        <v>9905378.1800000016</v>
      </c>
      <c r="K37" s="16">
        <f t="shared" si="0"/>
        <v>10804669.75</v>
      </c>
      <c r="L37" s="16">
        <f t="shared" si="0"/>
        <v>12901118.23</v>
      </c>
      <c r="M37" s="16">
        <f t="shared" si="0"/>
        <v>13647281.23</v>
      </c>
      <c r="N37" s="16">
        <f t="shared" si="0"/>
        <v>13313824.749999998</v>
      </c>
      <c r="O37" s="16">
        <f t="shared" si="0"/>
        <v>18046699.960000001</v>
      </c>
      <c r="P37" s="16">
        <f t="shared" si="0"/>
        <v>16889571.850000005</v>
      </c>
      <c r="Q37" s="16">
        <f t="shared" ref="Q37:U37" si="1">SUM(Q18:Q36)</f>
        <v>19874250.289999995</v>
      </c>
      <c r="R37" s="16">
        <f t="shared" si="1"/>
        <v>20523648.289999999</v>
      </c>
      <c r="S37" s="16">
        <f t="shared" si="1"/>
        <v>21238265.560000002</v>
      </c>
      <c r="T37" s="16">
        <f t="shared" si="1"/>
        <v>20581493.910000004</v>
      </c>
      <c r="U37" s="16">
        <f t="shared" si="1"/>
        <v>20459389</v>
      </c>
    </row>
    <row r="39" spans="1:21">
      <c r="A39" s="1" t="s">
        <v>23</v>
      </c>
    </row>
    <row r="40" spans="1:21">
      <c r="A40" s="2" t="s">
        <v>24</v>
      </c>
    </row>
    <row r="41" spans="1:21">
      <c r="A41" s="3" t="s">
        <v>25</v>
      </c>
    </row>
  </sheetData>
  <sheetProtection algorithmName="SHA-512" hashValue="IzwL8nfdhfwy9mnB4RgtkhW90RCk0EPHuujf6FBCXZT6GIQdIwdGmoHIziHqF+CJFSGC9ClrEvI8UBu/THJ+eg==" saltValue="3SFvgHk1tROyP5Nth8tFeQ==" spinCount="100000" sheet="1" objects="1" scenarios="1" formatCells="0" formatColumns="0" formatRows="0" insertColumns="0" insertRows="0" insertHyperlinks="0" deleteColumns="0" deleteRows="0" sort="0" autoFilter="0" pivotTables="0"/>
  <mergeCells count="1">
    <mergeCell ref="B16:U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9CDE481C194346AC1C3181CA8EF29F" ma:contentTypeVersion="10" ma:contentTypeDescription="Crée un document." ma:contentTypeScope="" ma:versionID="8ac9a07fb7149bdff7aa7361dec13dcc">
  <xsd:schema xmlns:xsd="http://www.w3.org/2001/XMLSchema" xmlns:xs="http://www.w3.org/2001/XMLSchema" xmlns:p="http://schemas.microsoft.com/office/2006/metadata/properties" xmlns:ns2="e604605e-22fb-409f-92c1-68be77b310f8" targetNamespace="http://schemas.microsoft.com/office/2006/metadata/properties" ma:root="true" ma:fieldsID="16cad9fcec61962d1a4262d57d65a564" ns2:_="">
    <xsd:import namespace="e604605e-22fb-409f-92c1-68be77b310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Fichier" minOccurs="0"/>
                <xsd:element ref="ns2:Document_travai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04605e-22fb-409f-92c1-68be77b310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Fichier" ma:index="16" nillable="true" ma:displayName="Fichier" ma:format="Dropdown" ma:internalName="Fichier">
      <xsd:simpleType>
        <xsd:union memberTypes="dms:Text">
          <xsd:simpleType>
            <xsd:restriction base="dms:Choice">
              <xsd:enumeration value="Word"/>
              <xsd:enumeration value="Excel"/>
              <xsd:enumeration value="PowerPoint"/>
              <xsd:enumeration value="pdf"/>
              <xsd:enumeration value="jpg"/>
            </xsd:restriction>
          </xsd:simpleType>
        </xsd:union>
      </xsd:simpleType>
    </xsd:element>
    <xsd:element name="Document_travail" ma:index="17" nillable="true" ma:displayName="Document_travail" ma:default="1" ma:format="Dropdown" ma:internalName="Document_travail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chier xmlns="e604605e-22fb-409f-92c1-68be77b310f8" xsi:nil="true"/>
    <Document_travail xmlns="e604605e-22fb-409f-92c1-68be77b310f8">true</Document_travai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73AF5C-84A2-473B-B89E-BBAC115A1BD4}"/>
</file>

<file path=customXml/itemProps2.xml><?xml version="1.0" encoding="utf-8"?>
<ds:datastoreItem xmlns:ds="http://schemas.openxmlformats.org/officeDocument/2006/customXml" ds:itemID="{FD3B2BB7-5421-4423-A1E8-E1DF31FCBE41}"/>
</file>

<file path=customXml/itemProps3.xml><?xml version="1.0" encoding="utf-8"?>
<ds:datastoreItem xmlns:ds="http://schemas.openxmlformats.org/officeDocument/2006/customXml" ds:itemID="{A27E38E3-47FF-40BD-8EF1-93EBDA05A7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MRBC-MBHG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Anne-Laure BONNEAU</dc:creator>
  <cp:keywords/>
  <dc:description/>
  <cp:lastModifiedBy>SWENNEN Yves</cp:lastModifiedBy>
  <cp:revision/>
  <dcterms:created xsi:type="dcterms:W3CDTF">2013-12-02T09:22:55Z</dcterms:created>
  <dcterms:modified xsi:type="dcterms:W3CDTF">2021-10-13T12:37:23Z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0x010100F89CDE481C194346AC1C3181CA8EF29F</vt:lpwstr>
  </property>
</Properties>
</file>