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FC\2 - CULTES et LAICITE\"/>
    </mc:Choice>
  </mc:AlternateContent>
  <xr:revisionPtr revIDLastSave="0" documentId="13_ncr:1_{1C9460C6-015E-4B67-A414-9B0F6D170AAA}" xr6:coauthVersionLast="47" xr6:coauthVersionMax="47" xr10:uidLastSave="{00000000-0000-0000-0000-000000000000}"/>
  <bookViews>
    <workbookView xWindow="-28920" yWindow="-120" windowWidth="29040" windowHeight="15720" tabRatio="214" xr2:uid="{00000000-000D-0000-FFFF-FFFF00000000}"/>
  </bookViews>
  <sheets>
    <sheet name="2025" sheetId="4" r:id="rId1"/>
    <sheet name="2024" sheetId="3" r:id="rId2"/>
    <sheet name="2023" sheetId="2" r:id="rId3"/>
    <sheet name="2022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4" l="1"/>
  <c r="C83" i="4"/>
  <c r="B42" i="4"/>
  <c r="B49" i="4" s="1"/>
  <c r="C71" i="4"/>
  <c r="B95" i="4" l="1"/>
  <c r="B99" i="4" s="1"/>
  <c r="B18" i="4" l="1"/>
  <c r="B19" i="4"/>
  <c r="C110" i="4"/>
  <c r="C108" i="4"/>
  <c r="B108" i="4"/>
  <c r="B104" i="4"/>
  <c r="C104" i="4"/>
  <c r="C99" i="4"/>
  <c r="C92" i="4"/>
  <c r="B92" i="4"/>
  <c r="C77" i="4"/>
  <c r="B77" i="4"/>
  <c r="C49" i="4"/>
  <c r="C97" i="3"/>
  <c r="C95" i="3"/>
  <c r="B95" i="3"/>
  <c r="B91" i="3"/>
  <c r="C89" i="3"/>
  <c r="C91" i="3" s="1"/>
  <c r="C86" i="3"/>
  <c r="B86" i="3"/>
  <c r="C80" i="3"/>
  <c r="B71" i="3"/>
  <c r="B80" i="3" s="1"/>
  <c r="C67" i="3"/>
  <c r="B67" i="3"/>
  <c r="C39" i="3"/>
  <c r="B37" i="3"/>
  <c r="B35" i="3"/>
  <c r="B32" i="3"/>
  <c r="B21" i="3"/>
  <c r="B97" i="3" s="1"/>
  <c r="B51" i="2"/>
  <c r="B53" i="2"/>
  <c r="B39" i="3" l="1"/>
  <c r="B98" i="3" s="1"/>
  <c r="B99" i="3" s="1"/>
  <c r="B111" i="4"/>
  <c r="B21" i="4"/>
  <c r="B110" i="4" s="1"/>
  <c r="C111" i="4"/>
  <c r="C112" i="4" s="1"/>
  <c r="C98" i="3"/>
  <c r="C99" i="3" s="1"/>
  <c r="C70" i="2"/>
  <c r="C86" i="2" s="1"/>
  <c r="B70" i="2"/>
  <c r="C85" i="2"/>
  <c r="B85" i="2"/>
  <c r="B112" i="4" l="1"/>
  <c r="B74" i="2"/>
  <c r="B65" i="2"/>
  <c r="C74" i="2"/>
  <c r="C83" i="2" l="1"/>
  <c r="B83" i="2"/>
  <c r="C79" i="2"/>
  <c r="B79" i="2"/>
  <c r="B35" i="2"/>
  <c r="C35" i="2"/>
  <c r="C61" i="2"/>
  <c r="B61" i="2"/>
  <c r="B86" i="2" s="1"/>
  <c r="C87" i="2" l="1"/>
  <c r="B20" i="2" l="1"/>
  <c r="B87" i="2" s="1"/>
  <c r="C76" i="1"/>
  <c r="B76" i="1"/>
  <c r="C51" i="1"/>
  <c r="B51" i="1"/>
  <c r="B27" i="1"/>
  <c r="B22" i="1"/>
  <c r="B80" i="1" s="1"/>
  <c r="C78" i="1" l="1"/>
  <c r="C81" i="1" s="1"/>
  <c r="B78" i="1"/>
  <c r="B81" i="1" s="1"/>
  <c r="C80" i="1"/>
  <c r="C82" i="1" l="1"/>
  <c r="B82" i="1"/>
</calcChain>
</file>

<file path=xl/sharedStrings.xml><?xml version="1.0" encoding="utf-8"?>
<sst xmlns="http://schemas.openxmlformats.org/spreadsheetml/2006/main" count="288" uniqueCount="152">
  <si>
    <t>Subsides accordés aux établissements d'assistance morale laïque et aux établissements de culte
Subsidies toegekend aan de instellingen voor morele dienstverlening en de eredienstinstellingen</t>
  </si>
  <si>
    <t>2022 (EUR)</t>
  </si>
  <si>
    <t>Subsides ordinaires
Gewoone subsidies</t>
  </si>
  <si>
    <t>Subsides extraordinaires
Buitengewone subsidies</t>
  </si>
  <si>
    <t>Établissements d'assistance morale laïque – Instellingen voor morele dienstverlening</t>
  </si>
  <si>
    <t>Établissement néerlandophone
Nederlandstalige instelling</t>
  </si>
  <si>
    <t>Établissement francophone
Franstalige instelling</t>
  </si>
  <si>
    <t>Totaux Établissements d'assistance morale laïque – Totalen Instellingen voor morele dienstverlening</t>
  </si>
  <si>
    <t>Établissements de culte – Eredienstinstellingen</t>
  </si>
  <si>
    <t>Fabrique cathédrale catholique – Katholieke kathedraalfabriek</t>
  </si>
  <si>
    <t>Saints-Michel-et-Gudule
Sint-Michiels- en Sintgoedele</t>
  </si>
  <si>
    <t>Totaux – Totalen</t>
  </si>
  <si>
    <t>Communautés islamiques – Islamitische gemeenschappen</t>
  </si>
  <si>
    <t>Al Karam</t>
  </si>
  <si>
    <t>Badr</t>
  </si>
  <si>
    <t>Bangladesch Islamic C.C.</t>
  </si>
  <si>
    <t>Fatih</t>
  </si>
  <si>
    <t>ASCTTB</t>
  </si>
  <si>
    <t>Mosquée de la Foi
Moskee van het Geloof</t>
  </si>
  <si>
    <t xml:space="preserve"> Essalam</t>
  </si>
  <si>
    <t>Pakistan Jafira</t>
  </si>
  <si>
    <t>Al Moutaquine</t>
  </si>
  <si>
    <t>Al Moustakbal</t>
  </si>
  <si>
    <t>Mosquée du vendredi
Vrijdagmoskee</t>
  </si>
  <si>
    <t>Attadamoun</t>
  </si>
  <si>
    <t>Hamza</t>
  </si>
  <si>
    <t>Union de l'Islam</t>
  </si>
  <si>
    <t>Arrayane</t>
  </si>
  <si>
    <t>El Mohsinine</t>
  </si>
  <si>
    <t>Al-Inaba</t>
  </si>
  <si>
    <t>Raahma</t>
  </si>
  <si>
    <t>Annasr</t>
  </si>
  <si>
    <t>Al Azhar</t>
  </si>
  <si>
    <t>Al Rajaa</t>
  </si>
  <si>
    <t>Fabriques d'église orthodoxes – Orthodoxe kerkfabrieken</t>
  </si>
  <si>
    <t>Archanges Michel et Gabriel (Bruxelles)
Aartsengelen Michaël en Gabriël (Brussel)</t>
  </si>
  <si>
    <t>Sainte-Anne
Heilige Anna</t>
  </si>
  <si>
    <t>Annonciation de la Vierge (Bruxelles)
Boodschap van de Heilige Maagd (Brussel)</t>
  </si>
  <si>
    <t>Archanges Michel &amp; Gabriel (Ixelles)
Aartsengelen Michaël en Gabriël (Elsene)</t>
  </si>
  <si>
    <t>Saints Côme et Damien
Heiligen Cosmas en Damianus</t>
  </si>
  <si>
    <t>Saint-Nicolas (Ixelles)
Sint-Niklaas (Elsene)</t>
  </si>
  <si>
    <t>Résurrection
Verrijzenis</t>
  </si>
  <si>
    <t>Saint-Jean-Baptiste
Sint-Jan Baptist</t>
  </si>
  <si>
    <t>Saint-Climente Ochridski
Sint-Climente Ochridski</t>
  </si>
  <si>
    <t>Saint-Nicolas (Schaerbeek) (grecque)
Sint-Niklaas (Schaarbeek) (Grieks)</t>
  </si>
  <si>
    <t>Protection de la Vierge
Bescherming van de Heilige Maagd</t>
  </si>
  <si>
    <t>Sainte-Marina
Heilige Marina</t>
  </si>
  <si>
    <t>Saint-Sava
Heilige Sva</t>
  </si>
  <si>
    <t>Saint-Job
Heilige Job</t>
  </si>
  <si>
    <t>Saints Silouane et Martin
Heiligen Silouan en Martijn</t>
  </si>
  <si>
    <t>Saints Panteleimon et Nicolas
Heiligen Panteleimon en Nicolas</t>
  </si>
  <si>
    <t>Sainte-Tamar
Heilige Tamar</t>
  </si>
  <si>
    <t>Sainte-Trinité
Heilige Drievuldigheid</t>
  </si>
  <si>
    <t>Sint-Niklaas (Schaerbeek) (roumaine)
Sint-Niklaas (Schaarbeek) (Roemeens)</t>
  </si>
  <si>
    <t>Nativité de la Mère de Dieu
Geboorte van Moeder Gods</t>
  </si>
  <si>
    <t>Saint Mor Izozoël
Sint Mor Izozoël</t>
  </si>
  <si>
    <t>Sainte-Marie Mère de Dieu
Heilige Maria Moeder Gods</t>
  </si>
  <si>
    <t>Totaux Établissements de culte – Totalen Eredienstinstellingen</t>
  </si>
  <si>
    <t>Source : budget régional 2023</t>
  </si>
  <si>
    <t>Bron: Gewestbegroting 2023</t>
  </si>
  <si>
    <t>2023 (EUR)</t>
  </si>
  <si>
    <t>Subsides ordinaires
Gewone subsidies</t>
  </si>
  <si>
    <t>Totaux Établissements d'assistance morale laïque – Totalen Instellingen morele dienstverlening</t>
  </si>
  <si>
    <t>Etablissements de culte islamique - Islamitische eredienstinstellingen</t>
  </si>
  <si>
    <t>ASCTTB (Anderlecht)</t>
  </si>
  <si>
    <t>Mosquée de la Foi (Schaerbeek)
Moskee van het Geloof (Schaarbeek)</t>
  </si>
  <si>
    <t>Essalam (Saint-Gilles - Sint-Gillis)</t>
  </si>
  <si>
    <t>Pakistan Jaffaria (Molenbeek-Saint-Jean - Sint-Jans-Molenbeek)</t>
  </si>
  <si>
    <t>Al Moustakbal (Molenbeek-Saint-Jean - Sint-Jans-Molenbeek)</t>
  </si>
  <si>
    <t>Mosquée du vendredi (Schaerbeek)
Vrijdagmoskee (Schaarbeek)</t>
  </si>
  <si>
    <t>Attadamoune (Molenbeek-Saint-Jean - Sint-Jans-Molenbeek)</t>
  </si>
  <si>
    <t>Arrayane (Bruxelles - Brussel)</t>
  </si>
  <si>
    <t>El Mohsinine (Saint-Gilles - Sint-Gillis)</t>
  </si>
  <si>
    <t>Raahma (Bruxelles - Brussel)</t>
  </si>
  <si>
    <t>Etablissements de culte orthodoxe – Orthodoxe eredienstinstellingen</t>
  </si>
  <si>
    <t>Sainte-Anne (Bruxelles)
Heilige Anna (Brussel)</t>
  </si>
  <si>
    <t>Saints Côme et Damien (Ixelles)
Heiligen Cosmas en Damianus (Elsene)</t>
  </si>
  <si>
    <t>Résurrection (Ixelles)
Verrijzenis (Elsene)</t>
  </si>
  <si>
    <t>Saint-Jean-Baptiste (Molenbeek-Saint-Jean)
Sint-Jan Baptist (Sint-Jans-Molenbeek)</t>
  </si>
  <si>
    <t>Saint-Climente Ochridski (Schaerbeek)
Sint-Climente Ochridski (Schaarbeek)</t>
  </si>
  <si>
    <t>Protection de la Vierge (Bruxelles)
Bescherming van de Heilige Maagd (Brussel)</t>
  </si>
  <si>
    <t>Sainte-Marina (Schaerbeek)
Heilige Marina (Schaarbeek)</t>
  </si>
  <si>
    <t>Saint-Sava (Molenbeek-Saint-Jean)
Heilige Sava (Sint-Jans-Molenbeek)</t>
  </si>
  <si>
    <t>Saint-Job (Uccle)
Heilige Job (Ukkel)</t>
  </si>
  <si>
    <t>Saints Silouane et Martin (Saint-Gilles)
Heiligen Silouaan en Martijn (Sint-Gillis)</t>
  </si>
  <si>
    <t>Saints Panteleimon et Nicolas (Ixelles)
Heiligen Panteleimon en Nicolaas (Elsene)</t>
  </si>
  <si>
    <t>Sainte-Tamar (Schaerbeek)
Heilige Tamar (Schaarbeek)</t>
  </si>
  <si>
    <t>Sainte-Trinité (Bruxelles)
Heilige Drievuldigheid (Brussel)</t>
  </si>
  <si>
    <t>Sint-Niklaas (roumain) (Schaerbeek)
Sint-Niklaas (Roemeens) (Schaarbeek)</t>
  </si>
  <si>
    <t>Saint-Mor Izozoël (Schaerbeek)
Sint-Mor Izozoël (Schaarbeek)</t>
  </si>
  <si>
    <t>Sainte-Marie Mère de Dieu (Jette)
Heilige Maria Moeder Gods (Jette)</t>
  </si>
  <si>
    <t>Saint-Jean-Le-Baptiste (Bruxelles)                                                                                                                                      Sint-Jan de Baptist (Brussel)</t>
  </si>
  <si>
    <t>Saint-Ignace d'Antioche (Watermael-Boitsfort)                                                                                                                                      Sint-Ignatius van Antiochië (Watermaal-Bosvoorde)</t>
  </si>
  <si>
    <t>Etablissement de culte catholique - Katholieke eredienstinstellingen</t>
  </si>
  <si>
    <t>Association des fabriques d’église de Bruxelles*
Vereniging van de Brusselse kerkfabrieken*</t>
  </si>
  <si>
    <t>Sainte-Anne (Uccle)                                                                                                                                                                Sint-Anna (Ukkel)</t>
  </si>
  <si>
    <t>N. D. de Lourdes (Jette)                                                                                                                              O.L.V. van Lourdes (Jette)</t>
  </si>
  <si>
    <t xml:space="preserve">Saint-Henri (Woluwe-Saint-Pierre)                                                                                                                                                              Sint-Hendrik (Sint-Pieters-Woluwe) </t>
  </si>
  <si>
    <t>Etablissements de culte protestant - Protestante eredienstinstellingen</t>
  </si>
  <si>
    <t>Etablissements de culte anglicane - Anglicaanse eredienstinstellingen</t>
  </si>
  <si>
    <t>Eglise Anglicane Unifiée "Holy Trinity" (Ixelles)
Verenigde Anglicaanse Kerk "Holy Trinity" (Elsene)</t>
  </si>
  <si>
    <t>Etablissement de culte israélite  - Israëlitische eredienstinstellingen</t>
  </si>
  <si>
    <r>
      <t xml:space="preserve">* </t>
    </r>
    <r>
      <rPr>
        <b/>
        <sz val="11"/>
        <color theme="1"/>
        <rFont val="Calibri"/>
        <family val="2"/>
        <scheme val="minor"/>
      </rPr>
      <t>Association des fabriques d’église de Bruxelles</t>
    </r>
    <r>
      <rPr>
        <sz val="11"/>
        <color theme="1"/>
        <rFont val="Calibri"/>
        <family val="2"/>
        <scheme val="minor"/>
      </rPr>
      <t xml:space="preserve"> : Saint-Gérard (Anderlecht) ; Saint-Joseph (Anderlecht) ; N.-D. Immaculée (Anderlecht) ; Saint-Julien (Auderghem) ; N.-D. du Blankedelle (Auderghem) ; Sainte-Agathe (Berchem-Sainte-Agathe) ; Christ-Roi (Bruxelles) ; Divin Enfant Jésus (Bruxelles) ; Sainte-Elisabeth (Bruxelles) ; Saints Jean et Etienne aux Minimes (Bruxelles) ; Sacré-Cœur &amp; Saint-Lambert (Bruxelles) ; Saints Michel et Gudule (Bruxelles) ; N.-D. au Sablon (Bruxelles) ; N.-D. aux Riches Claires (Bruxelles) ; Sainte-Gertrude (Etterbeek) ; N.-D. du Sacré-Coeur (Etterbeek) ; Saint-Antoine de Padoue (Forest) ; Saint-Augustin (Forest) ; Sainte-Marie Mère de Dieu (Forest) ; Saint-Pie X (Forest) ; Sainte-Cécile (Ganshoren) ; Saint-Martin (Ganshoren) ; Saint-Adrien (Ixelles) ; Saint-Boniface (Ixelles) ; Sainte-Croix (Ixelles) ; N.-D. de l'Annonciation (Ixelles) ; Sainte-Claire(Jette) ; Sainte-Anne (Koekelberg) ; Basilique Nationale du Sacré-Coeur (Koekelberg) ; Saint-Charles Borromée (Molenbeek-Saint-Jean) ; Saint-Jean-Baptiste (Molenbeek-Saint-Jean) ; Saint-Rémi (Molenbeek-Saint-Jean) ; Sainte-Alène (Saint-Gilles) ; Saint-Gilles (Saint-Gilles) ; Saint-Josse (Saint-Josse-ten-Node) ; Saint-Albert (Schaerbeek) ; Divin Sauveur (Schaerbeek) ; Sainte Famille (Schaerbeek) ; Sainte-Marie (Schaerbeek) ; Sainte-Thérèse (Schaerbeek) ; Saint-Marc (Uccle) ; N.-D. de la Consolation (Uccle) ; Saint-Pierre (Uccle) ; Sacré-Coeur (Uccle) ; Saint-Clément (Watermael-Boitsfort) ; Sainte-Croix (Watermael-Boitsfort) ; N.-D. du Perpétuel Secours (Watermael-Boitsfort) ; Saint-Lambert (Woluwe-Saint-Lambert)</t>
    </r>
  </si>
  <si>
    <r>
      <t>*</t>
    </r>
    <r>
      <rPr>
        <b/>
        <sz val="11"/>
        <color theme="1"/>
        <rFont val="Calibri"/>
        <family val="2"/>
        <scheme val="minor"/>
      </rPr>
      <t xml:space="preserve"> Vereniging van de Brusselse kerkfabrieken</t>
    </r>
    <r>
      <rPr>
        <sz val="11"/>
        <color theme="1"/>
        <rFont val="Calibri"/>
        <family val="2"/>
        <scheme val="minor"/>
      </rPr>
      <t xml:space="preserve"> : Sint-Gerardus (Anderlecht) ; Sint-Jozef (Anderlecht) ; O.L.V. Onbevlekt (Anderlecht) ; Sint-Juliaan (Oudergem) ; O.L.V. van Blankedelle (Oudergem) ; Sint-Agatha (Sint-Agatha-Berchem) ; Christus Koning (Brusse)l ; Goddelijk Kind Jezus (Brussel) ; Sint-Elisabeth (Brussel) ; Sint-Jan en Stefaan ter Miniemen (Brussel) ; Heilig Hart en Sint-Lambertus (Brussel) ; Sint-Michiel en Goedele (Brussel) ; O.L.V. ter Zavel (Brussel) ; O.L.V. ter Rijke Klaren (Brussel) ; Sint-Gertrudis (Etterbeek) ; O.L.V. van het Heilig Hart (Etterbeek) ; Sint-Antonius van Padua (Vorst) ; Sint-Augustinus (Vorst) ; Heilige Maria Moeder Gods (Vorst) ; Heilige Pius X (Vorst) ; Sint-Cecilia (Ganshoren) ; Sint-Martinus (Ganshoren) ; Sint-Adrianus (Elsene) ; Sint-Bonifatius (Elsene) ; Heilig Kruis (Elsene) ; O.L.V. Boodschap (Elsene) ; Sint-Clara (Jette) ; Sint-Anna (Koekelberg) ; Nationale Basiliek van het Heilig Hart (Koekelberg) ; Sint-Karel Borromeus (Sint-Jans-Molenbeek) ; Sint-Jan de Doper (Sint-Jans-Molenbeek) ; Sint-Remigius (Sint-Jans-Molenbeek) ; Sint-Alena (Sint-Gillis) ; Sint-Gillis (Sint-Gillis) ; Sint-Joost (Sint-Joost-ten-Node) ; Sint-Albertus (Schaarbeek) ; Goddelijke Zaligmaker (Schaarbeek) ; Heilige Familie (Schaarbeek) ; Sint-Maria (Schaarbeek) ; Sint-Theresia (Schaarbeek) ; Sint-Marcus (Ukkel) ; O.L.V. van Troost (Ukkel) ; Sint-Pieter (Ukkel) ; Heilig Hart (Ukkel) ; Sint-Clemens (Watermaal-Bosvoorde) ; Heilig Kruis (Watermaal-Bosvoorde) ; O.L.V. van Altijddurende Bijstand (Watermaal-Bosvoorde) ; Sint-Lambertus (Sint-Lambrechts-Woluwe)</t>
    </r>
  </si>
  <si>
    <t>2024 (EUR)</t>
  </si>
  <si>
    <t xml:space="preserve">Etablissements de culte islamique - Islamitische eredienstinstellingen </t>
  </si>
  <si>
    <t>Badr (Molenbeek-Saint-Jean - Sint-Jans-Molenbeek)</t>
  </si>
  <si>
    <t>Fatih (Schaerbeek - Schaarbeek)</t>
  </si>
  <si>
    <t>Union de l'Islam (Schaerbeek - Schaarbeek)</t>
  </si>
  <si>
    <t>El Chatibi (Bruxelles - Brussel)</t>
  </si>
  <si>
    <t>Omar Ibn Al-Khattab (Bruxelles - Brussel)</t>
  </si>
  <si>
    <t>Mevlana (Molenbeek-Saint-Jean - Sint-Jans-Molenbeek)</t>
  </si>
  <si>
    <t>Saints Silouane et Martin (Saint-Gilles)
Heiligen Silouan en Martijn (Sint-Gillis)</t>
  </si>
  <si>
    <t>Saints Panteleimon et Nicolas (Ixelles)
Heiligen Panteleimon en Nicolas (Elsene)</t>
  </si>
  <si>
    <t>Nativité de la Mère de Dieu (Jette)
Geboorte van Moeder Gods (Jette)</t>
  </si>
  <si>
    <t>Saint-Jean-Le-Baptiste (Bruxelles)
Sint-Jan de Baptist (Brussel)</t>
  </si>
  <si>
    <t>Saint Ignace d'Antioche                  
Sint-Ignatius van Antochie</t>
  </si>
  <si>
    <t>Etablissements de culte catholique - Katholieke eredienstinstellingen</t>
  </si>
  <si>
    <t>N. D. de Bon Secours (Bruxelles)
O.L.V. van Goede Bijstand (Brussel)</t>
  </si>
  <si>
    <t>Saint Denis (Forest)
Sint-Denijs (Vorst)</t>
  </si>
  <si>
    <t>Sainte Trinité (Ixelles)
Heiige Drievuldigheid (Elsene)</t>
  </si>
  <si>
    <t>N. D. de Lourdes (Jette)
O.L.V. van Lourdes (Jette)</t>
  </si>
  <si>
    <t>Sainte Alice (Schaerbeek)
Sint-Aleydis (Schaarbeek)</t>
  </si>
  <si>
    <t>Sainte-Anne (Uccle)
Sint-Anna (Ukkel)</t>
  </si>
  <si>
    <t>Saint-Henri (Woluwe-Saint-Lambert)                    
Sint-Hendrik (Sint-Lambrechts-Woluwe)</t>
  </si>
  <si>
    <t>Eglise Protestante Reconnue (Ixelles)
Erkende Protestantse Kerk (Elsene)</t>
  </si>
  <si>
    <t xml:space="preserve">Armée du Salut (Bruxelles)
Leger des Heils (Brussel) </t>
  </si>
  <si>
    <r>
      <t xml:space="preserve">* </t>
    </r>
    <r>
      <rPr>
        <b/>
        <sz val="11"/>
        <color theme="1"/>
        <rFont val="Calibri"/>
        <family val="2"/>
        <scheme val="minor"/>
      </rPr>
      <t>Association des fabriques d’église de Bruxelles</t>
    </r>
    <r>
      <rPr>
        <sz val="11"/>
        <color theme="1"/>
        <rFont val="Calibri"/>
        <family val="2"/>
        <scheme val="minor"/>
      </rPr>
      <t xml:space="preserve"> : Saint-Gérard (Anderlecht) ; Saint-Joseph (Anderlecht) ; N.-D. Immaculée (Anderlecht) ; Saint-Julien (Auderghem) ; N.-D. du Blankedelle (Auderghem) ; Sainte-Agathe (Berchem-Sainte-Agathe) ; Christ-Roi (Bruxelles) ; Divin Enfant Jésus (Bruxelles) ; Sainte-Elisabeth (Bruxelles) ; Saints Jean et Etienne aux Minimes (Bruxelles) ; Sacré-Cœur &amp; Saint-Lambert (Bruxelles) ; Saints Michel et Gudule (Bruxelles) ; N.-D. au Sablon (Bruxelles) ; N.-D. aux Riches Claires (Bruxelles) ; Sainte-Gertrude (Etterbeek) ; N.-D. du Sacré-Coeur (Etterbeek) ; Saint-Antoine de Padoue (Forest) ; Saint-Augustin (Forest) ; Sainte-Marie Mère de Dieu (Forest) ; Saint-Pie X (Forest) ; Sainte-Cécile (Ganshoren) ; Saint-Adrien (Ixelles) ; Saint-Boniface (Ixelles) ; Sainte-Croix (Ixelles) ; N.-D. de l'Annonciation (Ixelles) ; Sainte-Claire(Jette) ; Sainte-Anne (Koekelberg) ; Basilique Nationale du Sacré-Coeur (Koekelberg) ; Saint-Charles Borromée (Molenbeek-Saint-Jean) ; Saint-Jean-Baptiste (Molenbeek-Saint-Jean) ; Saint-Rémi (Molenbeek-Saint-Jean) ; Sainte-Alène (Saint-Gilles) ; Saint-Gilles (Saint-Gilles) ; Saint-Josse (Saint-Josse-ten-Node) ; Saint-Albert (Schaerbeek) ; Divin Sauveur (Schaerbeek) ; Sainte Famille (Schaerbeek) ; Sainte-Marie (Schaerbeek) ; Sainte-Thérèse (Schaerbeek) ; Saint-Joseph (Uccle) ; Saint-Marc (Uccle) ; N.-D. de la Consolation (Uccle) ; Sacré-Coeur (Uccle) ; Saint-Clément (Watermael-Boitsfort) ; Sainte-Croix (Watermael-Boitsfort) ; N.-D. du Perpétuel Secours (Watermael-Boitsfort) ; Saint-Lambert (Woluwe-Saint-Lambert)</t>
    </r>
  </si>
  <si>
    <r>
      <t>*</t>
    </r>
    <r>
      <rPr>
        <b/>
        <sz val="11"/>
        <color theme="1"/>
        <rFont val="Calibri"/>
        <family val="2"/>
        <scheme val="minor"/>
      </rPr>
      <t xml:space="preserve"> Vereniging van de Brusselse kerkfabrieken</t>
    </r>
    <r>
      <rPr>
        <sz val="11"/>
        <color theme="1"/>
        <rFont val="Calibri"/>
        <family val="2"/>
        <scheme val="minor"/>
      </rPr>
      <t xml:space="preserve"> : Sint-Gerardus (Anderlecht) ; Sint-Jozef (Anderlecht) ; O.L.V. Onbevlekt (Anderlecht) ; Sint-Juliaan (Oudergem) ; O.L.V. van Blankedelle (Oudergem) ; Sint-Agatha (Sint-Agatha-Berchem) ; Christus Koning (Brusse)l ; Goddelijk Kind Jezus (Brussel) ; Sint-Elisabeth (Brussel) ; Sint-Jan en Stefaan ter Miniemen (Brussel) ; Heilig Hart en Sint-Lambertus (Brussel) ; Sint-Michiel en Goedele (Brussel) ; O.L.V. ter Zavel (Brussel) ; O.L.V. ter Rijke Klaren (Brussel) ; Sint-Gertrudis (Etterbeek) ; O.L.V. van het Heilig Hart (Etterbeek) ; Sint-Antonius van Padua (Vorst) ; Sint-Augustinus (Vorst) ; Heilige Maria Moeder Gods (Vorst) ; Heilige Pius X (Vorst) ; Sint-Cecilia (Ganshoren) ; Sint-Adrianus (Elsene) ; Sint-Bonifatius (Elsene) ; Heilig Kruis (Elsene) ; O.L.V. Boodschap (Elsene) ; Sint-Clara (Jette) ; Sint-Anna (Koekelberg) ; Nationale Basiliek van het Heilig Hart (Koekelberg) ; Sint-Karel Borromeus (Sint-Jans-Molenbeek) ; Sint-Jan de Doper (Sint-Jans-Molenbeek) ; Sint-Remigius (Sint-Jans-Molenbeek) ; Sint-Alena (Sint-Gillis) ; Sint-Gillis (Sint-Gillis) ; Sint-Joost (Sint-Joost-ten-Node) ; Sint-Albertus (Schaarbeek) ; Goddelijke Zaligmaker (Schaarbeek) ; Heilige Familie (Schaarbeek) ; Sint-Maria (Schaarbeek) ; Sint-Theresia (Schaarbeek) ; Sint-Jozef (Ukkel) ; Sint-Marcus (Ukkel) ; O.L.V. van Troost (Ukkel) ; Heilig Hart (Ukkel) ; Sint-Clemens (Watermaal-Bosvoorde) ; Heilig Kruis (Watermaal-Bosvoorde) ; O.L.V. van Altijddurende Bijstand (Watermaal-Bosvoorde) ; Sint-Lambertus (Sint-Lambrechts-Woluwe)</t>
    </r>
  </si>
  <si>
    <t>2025 (EUR)</t>
  </si>
  <si>
    <t>Eglise Protestante de Watermael-Boitsfort
Protestantse Kerk van Watermaal-Bosvoorde</t>
  </si>
  <si>
    <t>Sainte-Catherine (Bruxelles)
Sint-Katelijne (Brussel)</t>
  </si>
  <si>
    <t>N. D. de Bon Secours (Brussel)
O.L.V. van Goede Bijstand (Brussel)</t>
  </si>
  <si>
    <t>Saint-Denis (Forest)
Sint-Denijs (Vorst)</t>
  </si>
  <si>
    <t>Saint-Martin (Ganshoren)
Sint-Martinus (Ganshoren)</t>
  </si>
  <si>
    <t>N. D. de la Cambre (Ixelles)
O.L.V. ter Kameren (Elsene)</t>
  </si>
  <si>
    <t>Bangladesh Islamic Cultural Center (Ixelles - Elsene)</t>
  </si>
  <si>
    <t>Al Moutaquine (Molenbeek-Saint-Jean - Sint-Jans-Molenbeek)</t>
  </si>
  <si>
    <t>Al Mohajirin (Ixelles - Elsene)</t>
  </si>
  <si>
    <t>Attadamoun (Molenbeek-Saint-Jean - Sint-Jans-Molenbeek)</t>
  </si>
  <si>
    <t>Al Azhar (Saint-Josse-ten-Noode - Sint-Joost-ten-Node)</t>
  </si>
  <si>
    <t>Al Rajaa (Bruxelles - Brussel)</t>
  </si>
  <si>
    <t>Epiphanie (Schaerbeek)
Epifanie (Schaarbeek)</t>
  </si>
  <si>
    <t>International protestant church of Brussels (Auderghem)
International protestant church of Brussels (Oudergem)</t>
  </si>
  <si>
    <t>N. D. de l'Assomption (Anderlecht)
O.L.V. Hemelvaart (Anderlecht)</t>
  </si>
  <si>
    <t>Al Inaba (Berchem-Sainte-Agathe - Sint-Agatha-Berchem)</t>
  </si>
  <si>
    <t>Hamza (Bruxelles - Brussel)</t>
  </si>
  <si>
    <t>Al Karam (Forest - Vorst)</t>
  </si>
  <si>
    <t>Sainte-Trinité (Ixelles)
H. Drievuldigheid (Elsene)</t>
  </si>
  <si>
    <r>
      <t xml:space="preserve">* </t>
    </r>
    <r>
      <rPr>
        <b/>
        <sz val="11"/>
        <color theme="1"/>
        <rFont val="Calibri"/>
        <family val="2"/>
        <scheme val="minor"/>
      </rPr>
      <t>Association des fabriques d’église de Bruxelles</t>
    </r>
    <r>
      <rPr>
        <sz val="11"/>
        <color theme="1"/>
        <rFont val="Calibri"/>
        <family val="2"/>
        <scheme val="minor"/>
      </rPr>
      <t xml:space="preserve"> : N.-D. de la Joie (Anderlecht) ; Saint-Joseph (Anderlecht) ; N.-D. Immaculée (Anderlecht) ; Saint-Julien (Auderghem) ; N.-D. du Blankedelle (Auderghem) ; Sainte-Agathe (Berchem-Sainte-Agathe) ;Sainte-Catherine (Bruxelles) ; Christ-Roi (Bruxelles) ; Divin Enfant Jésus (Bruxelles) ; Sainte-Elisabeth (Bruxelles) ; Saints Jean et Etienne aux Minimes (Bruxelles) ; Sacré-Cœur &amp; Saint-Lambert (Bruxelles) ; Saints Michel et Gudule (Bruxelles) ; N.-D. au Sablon (Bruxelles) ; N.-D. aux Riches Claires (Bruxelles) ; N.-D. du Sacré-Coeur (Etterbeek) ; Saint-Antoine de Padoue (Forest) ; Saint-Augustin (Forest) ; Sainte-Marie Mère de Dieu (Forest) ; Saint-Pie X (Forest) ; Sainte-Cécile (Ganshoren) ; Saint-Adrien (Ixelles) ; Saint-Boniface (Ixelles) ; Sainte-Croix (Ixelles) ; N.-D. de l'Annonciation (Ixelles) ; Sainte-Anne (Koekelberg) ; Basilique Nationale du Sacré-Coeur (Koekelberg) ; Saint-Charles Borromée (Molenbeek-Saint-Jean) ; Saint-Jean-Baptiste (Molenbeek-Saint-Jean) ; Saint-Rémi (Molenbeek-Saint-Jean) ; Sainte-Alène (Saint-Gilles) ; Saint-Gilles (Saint-Gilles) ; Saint-Josse (Saint-Josse-ten-Node) ; Saint-Albert (Schaerbeek) ; Divin Sauveur (Schaerbeek) ; Sainte Famille (Schaerbeek) ; Sainte-Marie (Schaerbeek) ; Sainte-Thérèse (Schaerbeek) ; Saint-Marc (Uccle) ; N.-D. de la Consolation (Uccle) ; Saint-Clément (Watermael-Boitsfort) ; Sacré-Coeur (Uccle) ; Sainte-Croix (Watermael-Boitsfort) ; N.-D. du Perpétuel Secours (Watermael-Boitsfort) ; Saint-Henri (Woluwe-Saint-Lambert)</t>
    </r>
  </si>
  <si>
    <r>
      <t>*</t>
    </r>
    <r>
      <rPr>
        <b/>
        <sz val="11"/>
        <color theme="1"/>
        <rFont val="Calibri"/>
        <family val="2"/>
        <scheme val="minor"/>
      </rPr>
      <t xml:space="preserve"> Vereniging van de Brusselse kerkfabrieken</t>
    </r>
    <r>
      <rPr>
        <sz val="11"/>
        <color theme="1"/>
        <rFont val="Calibri"/>
        <family val="2"/>
        <scheme val="minor"/>
      </rPr>
      <t xml:space="preserve"> : O.-L. Vrouw van Vreugde (Anderlecht) ; Sint-Jozef (Anderlecht) ; O.L.V. Onbevlekt (Anderlecht) ; Sint-Juliaan (Oudergem) ; O.L.V. van Blankedelle (Oudergem) ; Sint-Agatha (Sint-Agatha-Berchem) ;  Sint-Katelijne (Brussel) ; Christus Koning (Brusse) ; Goddelijk Kind Jezus (Brussel) ; Sint-Elisabeth (Brussel) ; Sint-Jan en Stefaan ter Miniemen (Brussel) ; Heilig Hart en Sint-Lambertus (Brussel) ; Sint-Michiel en Goedele (Brussel) ; O.L.V. ter Zavel (Brussel) ; O.L.V. ter Rijke Klaren (Brussel) ; O.L.V. van het Heilig Hart (Etterbeek) ; Sint-Antonius van Padua (Vorst) ; Sint-Augustinus (Vorst) ; Heilige Maria Moeder Gods (Vorst) ; Heilige Pius X (Vorst)  ; Sint-Cecilia (Ganshoren) ; Sint-Adrianus (Elsene) ; Sint-Bonifatius (Elsene) ; Heilig Kruis (Elsene) ; O.L.V. Boodschap (Elsene) ; Sint-Anna (Koekelberg) ; Nationale Basiliek van het Heilig Hart (Koekelberg) ; Sint-Karel Borromeus (Sint-Jans-Molenbeek) ; Sint-Jan de Doper (Sint-Jans-Molenbeek) ; Sint-Remigius (Sint-Jans-Molenbeek) ; Sint-Alena (Sint-Gillis) ; Sint-Gillis (Sint-Gillis) ; Sint-Joost (Sint-Joost-ten-Node) ; Sint-Albertus (Schaarbeek) ; Goddelijke Zaligmaker (Schaarbeek) ; Heilige Familie (Schaarbeek) ; Sint-Maria (Schaarbeek) ; Heilige-Theresia (Schaarbeek) ; Sint-Marcus (Ukkel) ; O.L.V. van Troost (Ukkel) ; Heilig Hart (Ukkel) ; Sint-Clemens (Watermaal-Bosvoorde) ; Heilig Kruis (Watermaal-Bosvoorde) ; O.L.V. van Altijddurende Bijstand (Watermaal-Bosvoorde) ; Sint-Henricus (Sint-Lambrechts-Woluwe)</t>
    </r>
  </si>
  <si>
    <t xml:space="preserve">Omar ibn Al-Khattab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</si>
</sst>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0\ _€"/>
    <numFmt numFmtId="165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92274"/>
        <bgColor indexed="64"/>
      </patternFill>
    </fill>
    <fill>
      <patternFill patternType="solid">
        <fgColor rgb="FF2F3E8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39399"/>
        <bgColor indexed="64"/>
      </patternFill>
    </fill>
    <fill>
      <patternFill patternType="solid">
        <fgColor rgb="FF006D8B"/>
        <bgColor indexed="64"/>
      </patternFill>
    </fill>
    <fill>
      <patternFill patternType="solid">
        <fgColor rgb="FF007BC4"/>
        <bgColor indexed="64"/>
      </patternFill>
    </fill>
    <fill>
      <patternFill patternType="solid">
        <fgColor rgb="FFB7182E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104">
    <xf numFmtId="0" fontId="0" fillId="0" borderId="0" xfId="0"/>
    <xf numFmtId="0" fontId="5" fillId="0" borderId="0" xfId="0" applyFont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3" fontId="6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39" fontId="1" fillId="0" borderId="13" xfId="0" applyNumberFormat="1" applyFont="1" applyBorder="1" applyAlignment="1">
      <alignment horizontal="right" vertical="center"/>
    </xf>
    <xf numFmtId="0" fontId="4" fillId="3" borderId="10" xfId="0" applyFont="1" applyFill="1" applyBorder="1" applyAlignment="1">
      <alignment vertical="center"/>
    </xf>
    <xf numFmtId="0" fontId="4" fillId="5" borderId="8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4" fontId="1" fillId="0" borderId="10" xfId="0" applyNumberFormat="1" applyFont="1" applyBorder="1" applyAlignment="1">
      <alignment vertical="center"/>
    </xf>
    <xf numFmtId="4" fontId="4" fillId="5" borderId="10" xfId="0" applyNumberFormat="1" applyFont="1" applyFill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4" fontId="4" fillId="5" borderId="10" xfId="0" applyNumberFormat="1" applyFont="1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4" fontId="4" fillId="3" borderId="10" xfId="0" applyNumberFormat="1" applyFont="1" applyFill="1" applyBorder="1" applyAlignment="1">
      <alignment horizontal="right" vertical="center"/>
    </xf>
    <xf numFmtId="4" fontId="4" fillId="3" borderId="10" xfId="0" applyNumberFormat="1" applyFont="1" applyFill="1" applyBorder="1" applyAlignment="1">
      <alignment vertical="center"/>
    </xf>
    <xf numFmtId="0" fontId="4" fillId="6" borderId="8" xfId="0" applyFont="1" applyFill="1" applyBorder="1" applyAlignment="1">
      <alignment horizontal="left" vertical="center"/>
    </xf>
    <xf numFmtId="4" fontId="4" fillId="6" borderId="10" xfId="0" applyNumberFormat="1" applyFont="1" applyFill="1" applyBorder="1" applyAlignment="1">
      <alignment vertical="center"/>
    </xf>
    <xf numFmtId="0" fontId="4" fillId="7" borderId="10" xfId="0" applyFont="1" applyFill="1" applyBorder="1" applyAlignment="1">
      <alignment vertical="center"/>
    </xf>
    <xf numFmtId="4" fontId="4" fillId="7" borderId="10" xfId="0" applyNumberFormat="1" applyFont="1" applyFill="1" applyBorder="1" applyAlignment="1">
      <alignment vertical="center"/>
    </xf>
    <xf numFmtId="0" fontId="4" fillId="8" borderId="10" xfId="0" applyFont="1" applyFill="1" applyBorder="1" applyAlignment="1">
      <alignment vertical="center" wrapText="1"/>
    </xf>
    <xf numFmtId="4" fontId="4" fillId="8" borderId="10" xfId="0" applyNumberFormat="1" applyFont="1" applyFill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8" fillId="4" borderId="10" xfId="2" applyFont="1" applyFill="1" applyBorder="1" applyAlignment="1">
      <alignment vertical="center"/>
    </xf>
    <xf numFmtId="0" fontId="8" fillId="4" borderId="10" xfId="2" applyFont="1" applyFill="1" applyBorder="1" applyAlignment="1">
      <alignment vertical="center" wrapText="1"/>
    </xf>
    <xf numFmtId="0" fontId="9" fillId="4" borderId="10" xfId="2" applyFont="1" applyFill="1" applyBorder="1" applyAlignment="1">
      <alignment vertical="center" wrapText="1"/>
    </xf>
    <xf numFmtId="0" fontId="8" fillId="0" borderId="10" xfId="2" applyFont="1" applyBorder="1" applyAlignment="1">
      <alignment vertical="center"/>
    </xf>
    <xf numFmtId="0" fontId="8" fillId="4" borderId="8" xfId="2" applyFont="1" applyFill="1" applyBorder="1" applyAlignment="1">
      <alignment vertical="center" wrapText="1"/>
    </xf>
    <xf numFmtId="0" fontId="4" fillId="0" borderId="8" xfId="0" applyFont="1" applyBorder="1" applyAlignment="1">
      <alignment horizontal="left" vertical="center"/>
    </xf>
    <xf numFmtId="0" fontId="5" fillId="9" borderId="10" xfId="2" applyFont="1" applyFill="1" applyBorder="1" applyAlignment="1">
      <alignment horizontal="left" vertical="center" wrapText="1"/>
    </xf>
    <xf numFmtId="0" fontId="5" fillId="0" borderId="10" xfId="2" applyFont="1" applyBorder="1" applyAlignment="1">
      <alignment horizontal="left" vertical="center" wrapText="1"/>
    </xf>
    <xf numFmtId="0" fontId="0" fillId="0" borderId="10" xfId="0" applyBorder="1"/>
    <xf numFmtId="0" fontId="10" fillId="0" borderId="10" xfId="0" applyFont="1" applyBorder="1"/>
    <xf numFmtId="165" fontId="6" fillId="0" borderId="0" xfId="0" applyNumberFormat="1" applyFont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/>
    </xf>
    <xf numFmtId="165" fontId="4" fillId="3" borderId="10" xfId="0" applyNumberFormat="1" applyFont="1" applyFill="1" applyBorder="1" applyAlignment="1">
      <alignment horizontal="center" vertical="center"/>
    </xf>
    <xf numFmtId="165" fontId="4" fillId="5" borderId="10" xfId="0" applyNumberFormat="1" applyFont="1" applyFill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6" borderId="10" xfId="0" applyNumberFormat="1" applyFont="1" applyFill="1" applyBorder="1" applyAlignment="1">
      <alignment horizontal="center" vertical="center"/>
    </xf>
    <xf numFmtId="165" fontId="4" fillId="7" borderId="10" xfId="0" applyNumberFormat="1" applyFont="1" applyFill="1" applyBorder="1" applyAlignment="1">
      <alignment horizontal="center" vertical="center"/>
    </xf>
    <xf numFmtId="165" fontId="4" fillId="8" borderId="10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6" fillId="10" borderId="0" xfId="0" applyFont="1" applyFill="1" applyAlignment="1">
      <alignment vertical="center"/>
    </xf>
    <xf numFmtId="0" fontId="8" fillId="4" borderId="10" xfId="2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 wrapText="1"/>
    </xf>
    <xf numFmtId="16" fontId="6" fillId="0" borderId="0" xfId="0" applyNumberFormat="1" applyFont="1" applyAlignment="1">
      <alignment vertical="center"/>
    </xf>
    <xf numFmtId="0" fontId="4" fillId="3" borderId="8" xfId="0" applyFont="1" applyFill="1" applyBorder="1" applyAlignment="1">
      <alignment horizontal="right" vertical="center"/>
    </xf>
    <xf numFmtId="165" fontId="6" fillId="0" borderId="0" xfId="0" applyNumberFormat="1" applyFont="1" applyAlignment="1">
      <alignment vertical="center"/>
    </xf>
    <xf numFmtId="165" fontId="6" fillId="0" borderId="10" xfId="0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165" fontId="12" fillId="0" borderId="10" xfId="0" applyNumberFormat="1" applyFont="1" applyBorder="1" applyAlignment="1">
      <alignment horizontal="center"/>
    </xf>
    <xf numFmtId="165" fontId="10" fillId="0" borderId="10" xfId="0" applyNumberFormat="1" applyFont="1" applyBorder="1" applyAlignment="1">
      <alignment horizontal="center"/>
    </xf>
    <xf numFmtId="165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8" fillId="4" borderId="8" xfId="2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4" fillId="10" borderId="8" xfId="0" applyFont="1" applyFill="1" applyBorder="1" applyAlignment="1">
      <alignment horizontal="left" vertical="center"/>
    </xf>
    <xf numFmtId="165" fontId="4" fillId="10" borderId="10" xfId="0" applyNumberFormat="1" applyFont="1" applyFill="1" applyBorder="1" applyAlignment="1">
      <alignment horizontal="center" vertical="center"/>
    </xf>
    <xf numFmtId="4" fontId="0" fillId="0" borderId="10" xfId="0" applyNumberFormat="1" applyBorder="1"/>
    <xf numFmtId="0" fontId="8" fillId="4" borderId="8" xfId="2" applyFont="1" applyFill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/>
    </xf>
    <xf numFmtId="0" fontId="5" fillId="9" borderId="8" xfId="2" applyFont="1" applyFill="1" applyBorder="1" applyAlignment="1">
      <alignment horizontal="left" vertical="center" wrapText="1"/>
    </xf>
    <xf numFmtId="0" fontId="8" fillId="10" borderId="10" xfId="2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2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165" fontId="1" fillId="10" borderId="13" xfId="0" applyNumberFormat="1" applyFont="1" applyFill="1" applyBorder="1" applyAlignment="1">
      <alignment horizontal="center" vertical="center"/>
    </xf>
    <xf numFmtId="165" fontId="1" fillId="10" borderId="10" xfId="0" applyNumberFormat="1" applyFont="1" applyFill="1" applyBorder="1" applyAlignment="1">
      <alignment horizontal="center" vertical="center"/>
    </xf>
    <xf numFmtId="165" fontId="6" fillId="10" borderId="10" xfId="0" applyNumberFormat="1" applyFont="1" applyFill="1" applyBorder="1" applyAlignment="1">
      <alignment horizontal="center" vertical="center"/>
    </xf>
    <xf numFmtId="165" fontId="10" fillId="10" borderId="10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B7182E"/>
      <color rgb="FF007BC4"/>
      <color rgb="FF006D8B"/>
      <color rgb="FF2F3E8B"/>
      <color rgb="FF939399"/>
      <color rgb="FFC92274"/>
      <color rgb="FF216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57150</xdr:rowOff>
    </xdr:from>
    <xdr:to>
      <xdr:col>0</xdr:col>
      <xdr:colOff>3526791</xdr:colOff>
      <xdr:row>11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F622DD3-4468-4E33-874A-23F6A4CC6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0960"/>
          <a:ext cx="3530600" cy="2057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60960</xdr:rowOff>
    </xdr:from>
    <xdr:to>
      <xdr:col>0</xdr:col>
      <xdr:colOff>3530601</xdr:colOff>
      <xdr:row>11</xdr:row>
      <xdr:rowOff>22860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F9A8DEC9-C915-44A7-80F6-C91860BAE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0960"/>
          <a:ext cx="3530600" cy="2057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60960</xdr:rowOff>
    </xdr:from>
    <xdr:to>
      <xdr:col>0</xdr:col>
      <xdr:colOff>3563855</xdr:colOff>
      <xdr:row>12</xdr:row>
      <xdr:rowOff>17027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0F69B81-6CBB-41CA-A3C1-F755FE2FE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60"/>
          <a:ext cx="3550520" cy="19639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3563855</xdr:colOff>
      <xdr:row>13</xdr:row>
      <xdr:rowOff>131327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442BEB8-E16F-4FCB-8920-149DF93CA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3550520" cy="2062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871B7-3316-45CB-8822-2ACA2BF90BD6}">
  <sheetPr>
    <tabColor theme="4" tint="-0.249977111117893"/>
  </sheetPr>
  <dimension ref="A1:H120"/>
  <sheetViews>
    <sheetView tabSelected="1" topLeftCell="A10" zoomScale="120" zoomScaleNormal="120" workbookViewId="0">
      <selection activeCell="A28" sqref="A28"/>
    </sheetView>
  </sheetViews>
  <sheetFormatPr defaultColWidth="8.85546875" defaultRowHeight="15" x14ac:dyDescent="0.25"/>
  <cols>
    <col min="1" max="1" width="93.140625" customWidth="1"/>
    <col min="2" max="2" width="25.42578125" customWidth="1"/>
    <col min="3" max="3" width="25.85546875" customWidth="1"/>
    <col min="4" max="4" width="12.28515625" bestFit="1" customWidth="1"/>
  </cols>
  <sheetData>
    <row r="1" spans="1:3" x14ac:dyDescent="0.25">
      <c r="A1" s="6"/>
      <c r="B1" s="42"/>
      <c r="C1" s="42"/>
    </row>
    <row r="2" spans="1:3" x14ac:dyDescent="0.25">
      <c r="A2" s="6"/>
      <c r="B2" s="42"/>
      <c r="C2" s="42"/>
    </row>
    <row r="3" spans="1:3" x14ac:dyDescent="0.25">
      <c r="A3" s="6"/>
      <c r="B3" s="42"/>
      <c r="C3" s="42"/>
    </row>
    <row r="4" spans="1:3" x14ac:dyDescent="0.25">
      <c r="A4" s="6"/>
      <c r="B4" s="42"/>
      <c r="C4" s="42"/>
    </row>
    <row r="5" spans="1:3" x14ac:dyDescent="0.25">
      <c r="A5" s="6"/>
      <c r="B5" s="42"/>
      <c r="C5" s="42"/>
    </row>
    <row r="6" spans="1:3" x14ac:dyDescent="0.25">
      <c r="A6" s="6"/>
      <c r="B6" s="42"/>
      <c r="C6" s="42"/>
    </row>
    <row r="7" spans="1:3" x14ac:dyDescent="0.25">
      <c r="A7" s="6"/>
      <c r="B7" s="42"/>
      <c r="C7" s="42"/>
    </row>
    <row r="8" spans="1:3" x14ac:dyDescent="0.25">
      <c r="A8" s="6"/>
      <c r="B8" s="42"/>
      <c r="C8" s="42"/>
    </row>
    <row r="9" spans="1:3" x14ac:dyDescent="0.25">
      <c r="A9" s="6"/>
      <c r="B9" s="42"/>
      <c r="C9" s="42"/>
    </row>
    <row r="10" spans="1:3" x14ac:dyDescent="0.25">
      <c r="A10" s="6"/>
      <c r="B10" s="42"/>
      <c r="C10" s="42"/>
    </row>
    <row r="11" spans="1:3" x14ac:dyDescent="0.25">
      <c r="A11" s="6"/>
      <c r="B11" s="42"/>
      <c r="C11" s="42"/>
    </row>
    <row r="12" spans="1:3" x14ac:dyDescent="0.25">
      <c r="A12" s="6"/>
      <c r="B12" s="42"/>
      <c r="C12" s="42"/>
    </row>
    <row r="13" spans="1:3" ht="14.25" customHeight="1" x14ac:dyDescent="0.25">
      <c r="A13" s="6"/>
      <c r="B13" s="42"/>
      <c r="C13" s="42"/>
    </row>
    <row r="14" spans="1:3" ht="24.75" customHeight="1" x14ac:dyDescent="0.25">
      <c r="A14" s="88" t="s">
        <v>0</v>
      </c>
      <c r="B14" s="89" t="s">
        <v>129</v>
      </c>
      <c r="C14" s="89"/>
    </row>
    <row r="15" spans="1:3" ht="25.5" x14ac:dyDescent="0.25">
      <c r="A15" s="88"/>
      <c r="B15" s="71" t="s">
        <v>61</v>
      </c>
      <c r="C15" s="71" t="s">
        <v>3</v>
      </c>
    </row>
    <row r="16" spans="1:3" ht="15.75" thickBot="1" x14ac:dyDescent="0.3">
      <c r="A16" s="1"/>
      <c r="B16" s="90"/>
      <c r="C16" s="90"/>
    </row>
    <row r="17" spans="1:4" ht="15.75" thickBot="1" x14ac:dyDescent="0.3">
      <c r="A17" s="91" t="s">
        <v>4</v>
      </c>
      <c r="B17" s="92"/>
      <c r="C17" s="93"/>
    </row>
    <row r="18" spans="1:4" ht="25.5" x14ac:dyDescent="0.25">
      <c r="A18" s="28" t="s">
        <v>5</v>
      </c>
      <c r="B18" s="100">
        <f>263201.26+218798.74+464000+159605.06</f>
        <v>1105605.06</v>
      </c>
      <c r="C18" s="43"/>
    </row>
    <row r="19" spans="1:4" ht="26.45" customHeight="1" x14ac:dyDescent="0.25">
      <c r="A19" s="29" t="s">
        <v>6</v>
      </c>
      <c r="B19" s="101">
        <f>1270000+1209110</f>
        <v>2479110</v>
      </c>
      <c r="C19" s="44"/>
    </row>
    <row r="20" spans="1:4" ht="14.45" customHeight="1" x14ac:dyDescent="0.25">
      <c r="A20" s="29"/>
      <c r="B20" s="43"/>
      <c r="C20" s="44"/>
    </row>
    <row r="21" spans="1:4" x14ac:dyDescent="0.25">
      <c r="A21" s="19" t="s">
        <v>7</v>
      </c>
      <c r="B21" s="50">
        <f>SUM(B18:B19)</f>
        <v>3584715.06</v>
      </c>
      <c r="C21" s="50">
        <v>0</v>
      </c>
    </row>
    <row r="22" spans="1:4" ht="15.75" thickBot="1" x14ac:dyDescent="0.3">
      <c r="A22" s="4"/>
      <c r="B22" s="45"/>
      <c r="C22" s="48"/>
    </row>
    <row r="23" spans="1:4" ht="15.75" thickBot="1" x14ac:dyDescent="0.3">
      <c r="A23" s="94" t="s">
        <v>8</v>
      </c>
      <c r="B23" s="92"/>
      <c r="C23" s="93"/>
    </row>
    <row r="24" spans="1:4" x14ac:dyDescent="0.25">
      <c r="A24" s="4"/>
      <c r="B24" s="45"/>
      <c r="C24" s="48"/>
    </row>
    <row r="25" spans="1:4" x14ac:dyDescent="0.25">
      <c r="A25" s="85" t="s">
        <v>105</v>
      </c>
      <c r="B25" s="86"/>
      <c r="C25" s="87"/>
    </row>
    <row r="26" spans="1:4" ht="12.75" customHeight="1" x14ac:dyDescent="0.25">
      <c r="A26" s="35" t="s">
        <v>147</v>
      </c>
      <c r="B26" s="101">
        <v>8083.81</v>
      </c>
      <c r="C26" s="101"/>
    </row>
    <row r="27" spans="1:4" ht="12.75" customHeight="1" x14ac:dyDescent="0.25">
      <c r="A27" s="35" t="s">
        <v>106</v>
      </c>
      <c r="B27" s="101">
        <v>3456.77</v>
      </c>
      <c r="C27" s="101"/>
    </row>
    <row r="28" spans="1:4" ht="12.75" customHeight="1" x14ac:dyDescent="0.25">
      <c r="A28" s="35" t="s">
        <v>136</v>
      </c>
      <c r="B28" s="101">
        <v>1680</v>
      </c>
      <c r="C28" s="101"/>
    </row>
    <row r="29" spans="1:4" ht="12.75" customHeight="1" x14ac:dyDescent="0.25">
      <c r="A29" s="35" t="s">
        <v>107</v>
      </c>
      <c r="B29" s="101">
        <v>4927.1499999999996</v>
      </c>
      <c r="C29" s="101"/>
    </row>
    <row r="30" spans="1:4" ht="12.75" customHeight="1" x14ac:dyDescent="0.25">
      <c r="A30" s="35" t="s">
        <v>64</v>
      </c>
      <c r="B30" s="101">
        <v>4533</v>
      </c>
      <c r="C30" s="101"/>
      <c r="D30" s="72"/>
    </row>
    <row r="31" spans="1:4" ht="26.45" customHeight="1" x14ac:dyDescent="0.25">
      <c r="A31" s="29" t="s">
        <v>65</v>
      </c>
      <c r="B31" s="100">
        <v>1668.83</v>
      </c>
      <c r="C31" s="101"/>
    </row>
    <row r="32" spans="1:4" ht="12.75" customHeight="1" x14ac:dyDescent="0.25">
      <c r="A32" s="35" t="s">
        <v>66</v>
      </c>
      <c r="B32" s="101">
        <v>3282.92</v>
      </c>
      <c r="C32" s="101"/>
      <c r="D32" s="72"/>
    </row>
    <row r="33" spans="1:3" ht="12.75" customHeight="1" x14ac:dyDescent="0.25">
      <c r="A33" s="33" t="s">
        <v>67</v>
      </c>
      <c r="B33" s="101">
        <v>5883.74</v>
      </c>
      <c r="C33" s="101"/>
    </row>
    <row r="34" spans="1:3" ht="12.75" customHeight="1" x14ac:dyDescent="0.25">
      <c r="A34" s="33" t="s">
        <v>137</v>
      </c>
      <c r="B34" s="101">
        <v>8529.5499999999993</v>
      </c>
      <c r="C34" s="101"/>
    </row>
    <row r="35" spans="1:3" ht="12.75" customHeight="1" x14ac:dyDescent="0.25">
      <c r="A35" s="32" t="s">
        <v>139</v>
      </c>
      <c r="B35" s="101">
        <v>7584</v>
      </c>
      <c r="C35" s="101"/>
    </row>
    <row r="36" spans="1:3" ht="12.75" customHeight="1" x14ac:dyDescent="0.25">
      <c r="A36" s="32" t="s">
        <v>146</v>
      </c>
      <c r="B36" s="101">
        <v>10174.67</v>
      </c>
      <c r="C36" s="101"/>
    </row>
    <row r="37" spans="1:3" ht="12.75" customHeight="1" x14ac:dyDescent="0.25">
      <c r="A37" s="32" t="s">
        <v>108</v>
      </c>
      <c r="B37" s="101">
        <v>4016.3</v>
      </c>
      <c r="C37" s="101"/>
    </row>
    <row r="38" spans="1:3" ht="12.75" customHeight="1" x14ac:dyDescent="0.25">
      <c r="A38" s="32" t="s">
        <v>71</v>
      </c>
      <c r="B38" s="101"/>
      <c r="C38" s="101">
        <v>32715.98</v>
      </c>
    </row>
    <row r="39" spans="1:3" ht="12.75" customHeight="1" x14ac:dyDescent="0.25">
      <c r="A39" s="32" t="s">
        <v>72</v>
      </c>
      <c r="B39" s="101">
        <v>6960</v>
      </c>
      <c r="C39" s="101"/>
    </row>
    <row r="40" spans="1:3" ht="12.75" customHeight="1" x14ac:dyDescent="0.25">
      <c r="A40" s="32" t="s">
        <v>145</v>
      </c>
      <c r="B40" s="101"/>
      <c r="C40" s="101">
        <v>28459.200000000001</v>
      </c>
    </row>
    <row r="41" spans="1:3" ht="12.75" customHeight="1" x14ac:dyDescent="0.25">
      <c r="A41" s="32" t="s">
        <v>73</v>
      </c>
      <c r="B41" s="101">
        <v>4950</v>
      </c>
      <c r="C41" s="101"/>
    </row>
    <row r="42" spans="1:3" ht="12.75" customHeight="1" x14ac:dyDescent="0.25">
      <c r="A42" s="32" t="s">
        <v>140</v>
      </c>
      <c r="B42" s="101">
        <f>2393.74+2530.56</f>
        <v>4924.2999999999993</v>
      </c>
      <c r="C42" s="101"/>
    </row>
    <row r="43" spans="1:3" ht="12.75" customHeight="1" x14ac:dyDescent="0.25">
      <c r="A43" s="32" t="s">
        <v>141</v>
      </c>
      <c r="B43" s="101">
        <v>603.35</v>
      </c>
      <c r="C43" s="101"/>
    </row>
    <row r="44" spans="1:3" ht="12.75" customHeight="1" x14ac:dyDescent="0.25">
      <c r="A44" s="32" t="s">
        <v>109</v>
      </c>
      <c r="B44" s="101">
        <v>4666.29</v>
      </c>
      <c r="C44" s="101">
        <v>29520</v>
      </c>
    </row>
    <row r="45" spans="1:3" ht="12.75" customHeight="1" x14ac:dyDescent="0.25">
      <c r="A45" s="32" t="s">
        <v>151</v>
      </c>
      <c r="B45" s="101"/>
      <c r="C45" s="101"/>
    </row>
    <row r="46" spans="1:3" ht="12.75" customHeight="1" x14ac:dyDescent="0.25">
      <c r="A46" s="32" t="s">
        <v>138</v>
      </c>
      <c r="B46" s="101">
        <v>10353.75</v>
      </c>
      <c r="C46" s="101"/>
    </row>
    <row r="47" spans="1:3" ht="12.75" customHeight="1" x14ac:dyDescent="0.25">
      <c r="A47" s="32" t="s">
        <v>111</v>
      </c>
      <c r="B47" s="101">
        <v>4518</v>
      </c>
      <c r="C47" s="101"/>
    </row>
    <row r="48" spans="1:3" ht="14.45" customHeight="1" x14ac:dyDescent="0.25">
      <c r="A48" s="73"/>
      <c r="B48" s="44"/>
      <c r="C48" s="44"/>
    </row>
    <row r="49" spans="1:5" x14ac:dyDescent="0.25">
      <c r="A49" s="13" t="s">
        <v>11</v>
      </c>
      <c r="B49" s="51">
        <f>SUM(B26:B47)</f>
        <v>100796.43</v>
      </c>
      <c r="C49" s="51">
        <f>SUM(C27:C47)</f>
        <v>90695.18</v>
      </c>
    </row>
    <row r="50" spans="1:5" x14ac:dyDescent="0.25">
      <c r="A50" s="4"/>
      <c r="B50" s="45"/>
      <c r="C50" s="48"/>
    </row>
    <row r="51" spans="1:5" x14ac:dyDescent="0.25">
      <c r="A51" s="85" t="s">
        <v>74</v>
      </c>
      <c r="B51" s="86"/>
      <c r="C51" s="87"/>
    </row>
    <row r="52" spans="1:5" ht="25.5" x14ac:dyDescent="0.25">
      <c r="A52" s="33" t="s">
        <v>35</v>
      </c>
      <c r="B52" s="101">
        <v>17113.14</v>
      </c>
      <c r="C52" s="101"/>
      <c r="D52" s="74"/>
    </row>
    <row r="53" spans="1:5" ht="25.5" x14ac:dyDescent="0.25">
      <c r="A53" s="33" t="s">
        <v>75</v>
      </c>
      <c r="B53" s="101">
        <v>1583.8</v>
      </c>
      <c r="C53" s="101">
        <v>2367.09</v>
      </c>
      <c r="D53" s="74"/>
    </row>
    <row r="54" spans="1:5" ht="25.5" x14ac:dyDescent="0.25">
      <c r="A54" s="33" t="s">
        <v>37</v>
      </c>
      <c r="B54" s="101">
        <v>6807.69</v>
      </c>
      <c r="C54" s="101"/>
      <c r="D54" s="74"/>
    </row>
    <row r="55" spans="1:5" ht="25.5" x14ac:dyDescent="0.25">
      <c r="A55" s="34" t="s">
        <v>38</v>
      </c>
      <c r="B55" s="101">
        <v>2790</v>
      </c>
      <c r="C55" s="101"/>
      <c r="D55" s="74"/>
    </row>
    <row r="56" spans="1:5" ht="25.5" x14ac:dyDescent="0.25">
      <c r="A56" s="33" t="s">
        <v>76</v>
      </c>
      <c r="B56" s="101">
        <v>7080</v>
      </c>
      <c r="C56" s="101"/>
      <c r="D56" s="74"/>
    </row>
    <row r="57" spans="1:5" ht="25.5" x14ac:dyDescent="0.25">
      <c r="A57" s="33" t="s">
        <v>40</v>
      </c>
      <c r="B57" s="101">
        <v>1674.55</v>
      </c>
      <c r="C57" s="101"/>
      <c r="D57" s="74"/>
    </row>
    <row r="58" spans="1:5" ht="25.5" x14ac:dyDescent="0.25">
      <c r="A58" s="33" t="s">
        <v>77</v>
      </c>
      <c r="B58" s="101">
        <v>3611.09</v>
      </c>
      <c r="C58" s="101"/>
      <c r="D58" s="74"/>
    </row>
    <row r="59" spans="1:5" ht="25.5" x14ac:dyDescent="0.25">
      <c r="A59" s="33" t="s">
        <v>78</v>
      </c>
      <c r="B59" s="101">
        <v>3421.89</v>
      </c>
      <c r="C59" s="101"/>
      <c r="D59" s="74"/>
    </row>
    <row r="60" spans="1:5" ht="25.5" x14ac:dyDescent="0.25">
      <c r="A60" s="84" t="s">
        <v>79</v>
      </c>
      <c r="B60" s="101">
        <v>6570</v>
      </c>
      <c r="C60" s="101"/>
      <c r="D60" s="74"/>
    </row>
    <row r="61" spans="1:5" ht="25.5" x14ac:dyDescent="0.25">
      <c r="A61" s="33" t="s">
        <v>44</v>
      </c>
      <c r="B61" s="101">
        <v>8545.3799999999992</v>
      </c>
      <c r="C61" s="101">
        <v>20083.89</v>
      </c>
      <c r="D61" s="75"/>
      <c r="E61" s="72"/>
    </row>
    <row r="62" spans="1:5" ht="25.5" x14ac:dyDescent="0.25">
      <c r="A62" s="33" t="s">
        <v>80</v>
      </c>
      <c r="B62" s="101">
        <v>4398</v>
      </c>
      <c r="C62" s="101"/>
      <c r="D62" s="74"/>
    </row>
    <row r="63" spans="1:5" ht="25.5" x14ac:dyDescent="0.25">
      <c r="A63" s="33" t="s">
        <v>81</v>
      </c>
      <c r="B63" s="101">
        <v>2242.42</v>
      </c>
      <c r="C63" s="101"/>
      <c r="D63" s="74"/>
    </row>
    <row r="64" spans="1:5" ht="25.5" x14ac:dyDescent="0.25">
      <c r="A64" s="33" t="s">
        <v>82</v>
      </c>
      <c r="B64" s="101">
        <v>13650</v>
      </c>
      <c r="C64" s="101"/>
      <c r="D64" s="74"/>
    </row>
    <row r="65" spans="1:6" ht="25.5" x14ac:dyDescent="0.25">
      <c r="A65" s="33" t="s">
        <v>83</v>
      </c>
      <c r="B65" s="101">
        <v>6724.43</v>
      </c>
      <c r="C65" s="101"/>
      <c r="D65" s="74"/>
    </row>
    <row r="66" spans="1:6" ht="25.5" x14ac:dyDescent="0.25">
      <c r="A66" s="33" t="s">
        <v>112</v>
      </c>
      <c r="B66" s="101">
        <v>4022.11</v>
      </c>
      <c r="C66" s="101"/>
      <c r="D66" s="74"/>
    </row>
    <row r="67" spans="1:6" ht="25.5" x14ac:dyDescent="0.25">
      <c r="A67" s="33" t="s">
        <v>113</v>
      </c>
      <c r="B67" s="101">
        <v>5748.62</v>
      </c>
      <c r="C67" s="101"/>
      <c r="D67" s="74"/>
    </row>
    <row r="68" spans="1:6" ht="25.5" x14ac:dyDescent="0.25">
      <c r="A68" s="33" t="s">
        <v>86</v>
      </c>
      <c r="B68" s="101">
        <v>28812</v>
      </c>
      <c r="C68" s="101"/>
      <c r="D68" s="74"/>
    </row>
    <row r="69" spans="1:6" ht="25.5" x14ac:dyDescent="0.25">
      <c r="A69" s="33" t="s">
        <v>87</v>
      </c>
      <c r="B69" s="101">
        <v>16533</v>
      </c>
      <c r="C69" s="101"/>
      <c r="D69" s="74"/>
      <c r="E69" s="72"/>
    </row>
    <row r="70" spans="1:6" ht="25.5" x14ac:dyDescent="0.25">
      <c r="A70" s="33" t="s">
        <v>53</v>
      </c>
      <c r="B70" s="101">
        <v>19402.5</v>
      </c>
      <c r="C70" s="101"/>
      <c r="D70" s="74"/>
      <c r="E70" s="72"/>
      <c r="F70" s="75"/>
    </row>
    <row r="71" spans="1:6" ht="25.5" x14ac:dyDescent="0.25">
      <c r="A71" s="33" t="s">
        <v>114</v>
      </c>
      <c r="B71" s="101">
        <v>12561</v>
      </c>
      <c r="C71" s="101">
        <f>3450+6000</f>
        <v>9450</v>
      </c>
      <c r="D71" s="74"/>
    </row>
    <row r="72" spans="1:6" ht="25.5" x14ac:dyDescent="0.25">
      <c r="A72" s="33" t="s">
        <v>55</v>
      </c>
      <c r="B72" s="101">
        <v>11188.5</v>
      </c>
      <c r="C72" s="101"/>
      <c r="D72" s="74"/>
    </row>
    <row r="73" spans="1:6" ht="25.5" x14ac:dyDescent="0.25">
      <c r="A73" s="33" t="s">
        <v>56</v>
      </c>
      <c r="B73" s="101">
        <v>12066</v>
      </c>
      <c r="C73" s="101"/>
      <c r="D73" s="74"/>
    </row>
    <row r="74" spans="1:6" ht="25.5" x14ac:dyDescent="0.25">
      <c r="A74" s="36" t="s">
        <v>115</v>
      </c>
      <c r="B74" s="101">
        <v>10383</v>
      </c>
      <c r="C74" s="101"/>
      <c r="D74" s="74"/>
    </row>
    <row r="75" spans="1:6" ht="25.5" x14ac:dyDescent="0.25">
      <c r="A75" s="36" t="s">
        <v>116</v>
      </c>
      <c r="B75" s="101">
        <v>2730</v>
      </c>
      <c r="C75" s="101"/>
      <c r="D75" s="74"/>
    </row>
    <row r="76" spans="1:6" x14ac:dyDescent="0.25">
      <c r="A76" s="36"/>
      <c r="B76" s="44"/>
      <c r="C76" s="44"/>
      <c r="D76" s="74"/>
    </row>
    <row r="77" spans="1:6" x14ac:dyDescent="0.25">
      <c r="A77" s="13" t="s">
        <v>11</v>
      </c>
      <c r="B77" s="51">
        <f>SUM(B52:B75)</f>
        <v>209659.12</v>
      </c>
      <c r="C77" s="51">
        <f>SUM(C52:C75)</f>
        <v>31900.98</v>
      </c>
    </row>
    <row r="78" spans="1:6" x14ac:dyDescent="0.25">
      <c r="B78" s="49"/>
      <c r="C78" s="57"/>
    </row>
    <row r="79" spans="1:6" x14ac:dyDescent="0.25">
      <c r="A79" s="95" t="s">
        <v>117</v>
      </c>
      <c r="B79" s="95"/>
      <c r="C79" s="95"/>
    </row>
    <row r="80" spans="1:6" x14ac:dyDescent="0.25">
      <c r="A80" s="59"/>
      <c r="B80" s="53"/>
      <c r="C80" s="53"/>
    </row>
    <row r="81" spans="1:5" ht="25.5" x14ac:dyDescent="0.25">
      <c r="A81" s="39" t="s">
        <v>94</v>
      </c>
      <c r="B81" s="102">
        <v>1506894.31</v>
      </c>
      <c r="C81" s="102">
        <f>15313.76+6563.04+19844+4961</f>
        <v>46681.8</v>
      </c>
      <c r="D81" s="75"/>
      <c r="E81" s="75"/>
    </row>
    <row r="82" spans="1:5" ht="25.5" x14ac:dyDescent="0.25">
      <c r="A82" s="39" t="s">
        <v>144</v>
      </c>
      <c r="B82" s="102">
        <v>10727.86</v>
      </c>
      <c r="C82" s="102"/>
      <c r="D82" s="75"/>
      <c r="E82" s="75"/>
    </row>
    <row r="83" spans="1:5" ht="25.5" x14ac:dyDescent="0.25">
      <c r="A83" s="39" t="s">
        <v>131</v>
      </c>
      <c r="B83" s="102">
        <v>58744.54</v>
      </c>
      <c r="C83" s="102">
        <f>20342.52+12672.21+12012.88</f>
        <v>45027.609999999993</v>
      </c>
    </row>
    <row r="84" spans="1:5" ht="25.5" x14ac:dyDescent="0.25">
      <c r="A84" s="39" t="s">
        <v>132</v>
      </c>
      <c r="B84" s="102">
        <v>8990.51</v>
      </c>
      <c r="C84" s="102"/>
    </row>
    <row r="85" spans="1:5" ht="25.5" x14ac:dyDescent="0.25">
      <c r="A85" s="39" t="s">
        <v>133</v>
      </c>
      <c r="B85" s="102">
        <v>8352.61</v>
      </c>
      <c r="C85" s="102"/>
      <c r="D85" s="72"/>
    </row>
    <row r="86" spans="1:5" ht="25.5" x14ac:dyDescent="0.25">
      <c r="A86" s="39" t="s">
        <v>134</v>
      </c>
      <c r="B86" s="102">
        <v>4414.71</v>
      </c>
      <c r="C86" s="102"/>
      <c r="D86" s="72"/>
      <c r="E86" s="76"/>
    </row>
    <row r="87" spans="1:5" ht="25.5" x14ac:dyDescent="0.25">
      <c r="A87" s="39" t="s">
        <v>135</v>
      </c>
      <c r="B87" s="102">
        <v>36083.57</v>
      </c>
      <c r="C87" s="102"/>
      <c r="D87" s="74"/>
    </row>
    <row r="88" spans="1:5" ht="25.5" x14ac:dyDescent="0.25">
      <c r="A88" s="39" t="s">
        <v>148</v>
      </c>
      <c r="B88" s="102"/>
      <c r="C88" s="102">
        <v>204623.1</v>
      </c>
      <c r="D88" s="74"/>
    </row>
    <row r="89" spans="1:5" ht="25.5" x14ac:dyDescent="0.25">
      <c r="A89" s="39" t="s">
        <v>142</v>
      </c>
      <c r="B89" s="102"/>
      <c r="C89" s="102">
        <v>59514.14</v>
      </c>
      <c r="D89" s="74"/>
    </row>
    <row r="90" spans="1:5" ht="25.5" x14ac:dyDescent="0.25">
      <c r="A90" s="39" t="s">
        <v>123</v>
      </c>
      <c r="B90" s="102">
        <v>10132.450000000001</v>
      </c>
      <c r="C90" s="103"/>
      <c r="D90" s="77"/>
    </row>
    <row r="91" spans="1:5" ht="14.45" customHeight="1" x14ac:dyDescent="0.25">
      <c r="A91" s="41"/>
      <c r="B91" s="69"/>
      <c r="C91" s="70"/>
    </row>
    <row r="92" spans="1:5" x14ac:dyDescent="0.25">
      <c r="A92" s="13" t="s">
        <v>11</v>
      </c>
      <c r="B92" s="51">
        <f>SUM(B81:B90)</f>
        <v>1644340.5600000003</v>
      </c>
      <c r="C92" s="51">
        <f>SUM(C81:C90)</f>
        <v>355846.65</v>
      </c>
    </row>
    <row r="93" spans="1:5" x14ac:dyDescent="0.25">
      <c r="A93" s="78"/>
      <c r="B93" s="79"/>
      <c r="C93" s="79"/>
    </row>
    <row r="94" spans="1:5" x14ac:dyDescent="0.25">
      <c r="A94" s="95" t="s">
        <v>98</v>
      </c>
      <c r="B94" s="95"/>
      <c r="C94" s="95"/>
    </row>
    <row r="95" spans="1:5" ht="25.5" x14ac:dyDescent="0.25">
      <c r="A95" s="62" t="s">
        <v>130</v>
      </c>
      <c r="B95" s="102">
        <f>2338.96+1403.57</f>
        <v>3742.5299999999997</v>
      </c>
      <c r="C95" s="80"/>
      <c r="D95" s="74"/>
    </row>
    <row r="96" spans="1:5" ht="25.5" x14ac:dyDescent="0.25">
      <c r="A96" s="62" t="s">
        <v>143</v>
      </c>
      <c r="B96" s="102">
        <v>13274.31</v>
      </c>
      <c r="C96" s="80"/>
      <c r="D96" s="74"/>
    </row>
    <row r="97" spans="1:4" ht="25.5" x14ac:dyDescent="0.25">
      <c r="A97" s="62" t="s">
        <v>126</v>
      </c>
      <c r="B97" s="102">
        <v>5865.75</v>
      </c>
      <c r="C97" s="80"/>
      <c r="D97" s="74"/>
    </row>
    <row r="98" spans="1:4" x14ac:dyDescent="0.25">
      <c r="A98" s="81"/>
      <c r="B98" s="80"/>
      <c r="C98" s="80"/>
    </row>
    <row r="99" spans="1:4" x14ac:dyDescent="0.25">
      <c r="A99" s="13" t="s">
        <v>11</v>
      </c>
      <c r="B99" s="51">
        <f>SUM(B95:B97)</f>
        <v>22882.59</v>
      </c>
      <c r="C99" s="51">
        <f>SUM(C96:C97)</f>
        <v>0</v>
      </c>
    </row>
    <row r="100" spans="1:4" x14ac:dyDescent="0.25">
      <c r="A100" s="41"/>
      <c r="B100" s="40"/>
      <c r="C100" s="70"/>
    </row>
    <row r="101" spans="1:4" x14ac:dyDescent="0.25">
      <c r="A101" s="85" t="s">
        <v>99</v>
      </c>
      <c r="B101" s="86"/>
      <c r="C101" s="87"/>
    </row>
    <row r="102" spans="1:4" ht="25.5" x14ac:dyDescent="0.25">
      <c r="A102" s="63" t="s">
        <v>100</v>
      </c>
      <c r="B102" s="102">
        <v>95760.51</v>
      </c>
      <c r="C102" s="67"/>
      <c r="D102" s="72"/>
    </row>
    <row r="103" spans="1:4" x14ac:dyDescent="0.25">
      <c r="A103" s="58"/>
      <c r="B103" s="67"/>
      <c r="C103" s="68"/>
    </row>
    <row r="104" spans="1:4" x14ac:dyDescent="0.25">
      <c r="A104" s="13" t="s">
        <v>11</v>
      </c>
      <c r="B104" s="51">
        <f>SUM(B102:B103)</f>
        <v>95760.51</v>
      </c>
      <c r="C104" s="51">
        <f>SUM(C102:C103)</f>
        <v>0</v>
      </c>
    </row>
    <row r="105" spans="1:4" x14ac:dyDescent="0.25">
      <c r="A105" s="82"/>
      <c r="B105" s="47"/>
      <c r="C105" s="53"/>
    </row>
    <row r="106" spans="1:4" x14ac:dyDescent="0.25">
      <c r="A106" s="95" t="s">
        <v>101</v>
      </c>
      <c r="B106" s="95"/>
      <c r="C106" s="95"/>
    </row>
    <row r="107" spans="1:4" x14ac:dyDescent="0.25">
      <c r="A107" s="83"/>
      <c r="B107" s="47"/>
      <c r="C107" s="53"/>
    </row>
    <row r="108" spans="1:4" x14ac:dyDescent="0.25">
      <c r="A108" s="13" t="s">
        <v>11</v>
      </c>
      <c r="B108" s="51">
        <f>SUM(B107)</f>
        <v>0</v>
      </c>
      <c r="C108" s="51">
        <f>SUM(C107)</f>
        <v>0</v>
      </c>
    </row>
    <row r="109" spans="1:4" x14ac:dyDescent="0.25">
      <c r="A109" s="37"/>
      <c r="B109" s="53"/>
      <c r="C109" s="53"/>
    </row>
    <row r="110" spans="1:4" x14ac:dyDescent="0.25">
      <c r="A110" s="22" t="s">
        <v>62</v>
      </c>
      <c r="B110" s="54">
        <f>B21</f>
        <v>3584715.06</v>
      </c>
      <c r="C110" s="54">
        <f>C21</f>
        <v>0</v>
      </c>
    </row>
    <row r="111" spans="1:4" x14ac:dyDescent="0.25">
      <c r="A111" s="24" t="s">
        <v>57</v>
      </c>
      <c r="B111" s="55">
        <f>B49+B77+B92+B104+B108</f>
        <v>2050556.6200000003</v>
      </c>
      <c r="C111" s="55">
        <f>C49+C77+C92+C104+C108</f>
        <v>478442.81</v>
      </c>
    </row>
    <row r="112" spans="1:4" x14ac:dyDescent="0.25">
      <c r="A112" s="26" t="s">
        <v>11</v>
      </c>
      <c r="B112" s="56">
        <f>B110+B111</f>
        <v>5635271.6800000006</v>
      </c>
      <c r="C112" s="56">
        <f>C110+C111</f>
        <v>478442.81</v>
      </c>
    </row>
    <row r="113" spans="1:8" x14ac:dyDescent="0.25">
      <c r="B113" s="49"/>
      <c r="C113" s="57"/>
    </row>
    <row r="114" spans="1:8" x14ac:dyDescent="0.25">
      <c r="B114" s="49"/>
      <c r="C114" s="57"/>
    </row>
    <row r="115" spans="1:8" x14ac:dyDescent="0.25">
      <c r="B115" s="49"/>
      <c r="C115" s="57"/>
    </row>
    <row r="116" spans="1:8" ht="18" customHeight="1" x14ac:dyDescent="0.25">
      <c r="B116" s="49"/>
      <c r="C116" s="57"/>
    </row>
    <row r="117" spans="1:8" s="49" customFormat="1" ht="240" customHeight="1" x14ac:dyDescent="0.25">
      <c r="A117" s="60" t="s">
        <v>149</v>
      </c>
      <c r="C117" s="57"/>
      <c r="D117"/>
      <c r="E117"/>
      <c r="F117"/>
      <c r="G117"/>
      <c r="H117"/>
    </row>
    <row r="118" spans="1:8" x14ac:dyDescent="0.25">
      <c r="B118" s="49"/>
      <c r="C118" s="57"/>
    </row>
    <row r="119" spans="1:8" s="49" customFormat="1" ht="240" customHeight="1" x14ac:dyDescent="0.25">
      <c r="A119" s="60" t="s">
        <v>150</v>
      </c>
      <c r="C119" s="57"/>
      <c r="D119"/>
      <c r="E119"/>
      <c r="F119"/>
      <c r="G119"/>
      <c r="H119"/>
    </row>
    <row r="120" spans="1:8" x14ac:dyDescent="0.25">
      <c r="B120" s="49"/>
      <c r="C120" s="57"/>
    </row>
  </sheetData>
  <mergeCells count="11">
    <mergeCell ref="A51:C51"/>
    <mergeCell ref="A79:C79"/>
    <mergeCell ref="A94:C94"/>
    <mergeCell ref="A101:C101"/>
    <mergeCell ref="A106:C106"/>
    <mergeCell ref="A25:C25"/>
    <mergeCell ref="A14:A15"/>
    <mergeCell ref="B14:C14"/>
    <mergeCell ref="B16:C16"/>
    <mergeCell ref="A17:C17"/>
    <mergeCell ref="A23:C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0E011-A571-42E3-AA7E-D1403AEDAF0B}">
  <sheetPr>
    <tabColor theme="4" tint="-0.249977111117893"/>
  </sheetPr>
  <dimension ref="A1:H107"/>
  <sheetViews>
    <sheetView topLeftCell="A15" zoomScale="120" zoomScaleNormal="120" workbookViewId="0">
      <selection activeCell="L22" sqref="L22"/>
    </sheetView>
  </sheetViews>
  <sheetFormatPr defaultColWidth="8.85546875" defaultRowHeight="15" x14ac:dyDescent="0.25"/>
  <cols>
    <col min="1" max="1" width="91.7109375" bestFit="1" customWidth="1"/>
    <col min="2" max="2" width="25.42578125" customWidth="1"/>
    <col min="3" max="3" width="25.85546875" customWidth="1"/>
  </cols>
  <sheetData>
    <row r="1" spans="1:3" x14ac:dyDescent="0.25">
      <c r="A1" s="6"/>
      <c r="B1" s="42"/>
      <c r="C1" s="42"/>
    </row>
    <row r="2" spans="1:3" x14ac:dyDescent="0.25">
      <c r="A2" s="6"/>
      <c r="B2" s="42"/>
      <c r="C2" s="42"/>
    </row>
    <row r="3" spans="1:3" x14ac:dyDescent="0.25">
      <c r="A3" s="6"/>
      <c r="B3" s="42"/>
      <c r="C3" s="42"/>
    </row>
    <row r="4" spans="1:3" x14ac:dyDescent="0.25">
      <c r="A4" s="6"/>
      <c r="B4" s="42"/>
      <c r="C4" s="42"/>
    </row>
    <row r="5" spans="1:3" x14ac:dyDescent="0.25">
      <c r="A5" s="6"/>
      <c r="B5" s="42"/>
      <c r="C5" s="42"/>
    </row>
    <row r="6" spans="1:3" x14ac:dyDescent="0.25">
      <c r="A6" s="6"/>
      <c r="B6" s="42"/>
      <c r="C6" s="42"/>
    </row>
    <row r="7" spans="1:3" x14ac:dyDescent="0.25">
      <c r="A7" s="6"/>
      <c r="B7" s="42"/>
      <c r="C7" s="42"/>
    </row>
    <row r="8" spans="1:3" x14ac:dyDescent="0.25">
      <c r="A8" s="6"/>
      <c r="B8" s="42"/>
      <c r="C8" s="42"/>
    </row>
    <row r="9" spans="1:3" x14ac:dyDescent="0.25">
      <c r="A9" s="6"/>
      <c r="B9" s="42"/>
      <c r="C9" s="42"/>
    </row>
    <row r="10" spans="1:3" x14ac:dyDescent="0.25">
      <c r="A10" s="6"/>
      <c r="B10" s="42"/>
      <c r="C10" s="42"/>
    </row>
    <row r="11" spans="1:3" x14ac:dyDescent="0.25">
      <c r="A11" s="6"/>
      <c r="B11" s="42"/>
      <c r="C11" s="42"/>
    </row>
    <row r="12" spans="1:3" x14ac:dyDescent="0.25">
      <c r="A12" s="6"/>
      <c r="B12" s="42"/>
      <c r="C12" s="42"/>
    </row>
    <row r="13" spans="1:3" ht="14.25" customHeight="1" x14ac:dyDescent="0.25">
      <c r="A13" s="6"/>
      <c r="B13" s="42"/>
      <c r="C13" s="42"/>
    </row>
    <row r="14" spans="1:3" ht="24.75" customHeight="1" x14ac:dyDescent="0.25">
      <c r="A14" s="88" t="s">
        <v>0</v>
      </c>
      <c r="B14" s="89" t="s">
        <v>104</v>
      </c>
      <c r="C14" s="89"/>
    </row>
    <row r="15" spans="1:3" ht="25.5" x14ac:dyDescent="0.25">
      <c r="A15" s="88"/>
      <c r="B15" s="71" t="s">
        <v>61</v>
      </c>
      <c r="C15" s="71" t="s">
        <v>3</v>
      </c>
    </row>
    <row r="16" spans="1:3" ht="15.75" thickBot="1" x14ac:dyDescent="0.3">
      <c r="A16" s="1"/>
      <c r="B16" s="90"/>
      <c r="C16" s="90"/>
    </row>
    <row r="17" spans="1:4" ht="15.75" thickBot="1" x14ac:dyDescent="0.3">
      <c r="A17" s="91" t="s">
        <v>4</v>
      </c>
      <c r="B17" s="92"/>
      <c r="C17" s="93"/>
    </row>
    <row r="18" spans="1:4" ht="25.5" x14ac:dyDescent="0.25">
      <c r="A18" s="28" t="s">
        <v>5</v>
      </c>
      <c r="B18" s="43">
        <v>1158701.26</v>
      </c>
      <c r="C18" s="43"/>
    </row>
    <row r="19" spans="1:4" ht="26.45" customHeight="1" x14ac:dyDescent="0.25">
      <c r="A19" s="29" t="s">
        <v>6</v>
      </c>
      <c r="B19" s="43">
        <v>2978450</v>
      </c>
      <c r="C19" s="44"/>
    </row>
    <row r="20" spans="1:4" ht="14.45" customHeight="1" x14ac:dyDescent="0.25">
      <c r="A20" s="29"/>
      <c r="B20" s="43"/>
      <c r="C20" s="44"/>
    </row>
    <row r="21" spans="1:4" x14ac:dyDescent="0.25">
      <c r="A21" s="19" t="s">
        <v>7</v>
      </c>
      <c r="B21" s="50">
        <f>SUM(B18:B19)</f>
        <v>4137151.26</v>
      </c>
      <c r="C21" s="50">
        <v>0</v>
      </c>
    </row>
    <row r="22" spans="1:4" ht="15.75" thickBot="1" x14ac:dyDescent="0.3">
      <c r="A22" s="4"/>
      <c r="B22" s="45"/>
      <c r="C22" s="48"/>
    </row>
    <row r="23" spans="1:4" ht="15.75" thickBot="1" x14ac:dyDescent="0.3">
      <c r="A23" s="94" t="s">
        <v>8</v>
      </c>
      <c r="B23" s="92"/>
      <c r="C23" s="93"/>
    </row>
    <row r="24" spans="1:4" x14ac:dyDescent="0.25">
      <c r="A24" s="4"/>
      <c r="B24" s="45"/>
      <c r="C24" s="48"/>
    </row>
    <row r="25" spans="1:4" x14ac:dyDescent="0.25">
      <c r="A25" s="85" t="s">
        <v>105</v>
      </c>
      <c r="B25" s="86"/>
      <c r="C25" s="87"/>
    </row>
    <row r="26" spans="1:4" ht="12.75" customHeight="1" x14ac:dyDescent="0.25">
      <c r="A26" s="35" t="s">
        <v>106</v>
      </c>
      <c r="B26" s="44">
        <v>3900</v>
      </c>
      <c r="C26" s="44"/>
    </row>
    <row r="27" spans="1:4" ht="12.75" customHeight="1" x14ac:dyDescent="0.25">
      <c r="A27" s="35" t="s">
        <v>107</v>
      </c>
      <c r="B27" s="44">
        <v>8881.85</v>
      </c>
      <c r="C27" s="44"/>
    </row>
    <row r="28" spans="1:4" ht="12.75" customHeight="1" x14ac:dyDescent="0.25">
      <c r="A28" s="35" t="s">
        <v>64</v>
      </c>
      <c r="B28" s="44">
        <v>2781.88</v>
      </c>
      <c r="C28" s="44">
        <v>22704</v>
      </c>
      <c r="D28" s="72"/>
    </row>
    <row r="29" spans="1:4" ht="26.45" customHeight="1" x14ac:dyDescent="0.25">
      <c r="A29" s="29" t="s">
        <v>65</v>
      </c>
      <c r="B29" s="43">
        <v>5786.49</v>
      </c>
      <c r="C29" s="44"/>
    </row>
    <row r="30" spans="1:4" ht="12.75" customHeight="1" x14ac:dyDescent="0.25">
      <c r="A30" s="33" t="s">
        <v>67</v>
      </c>
      <c r="B30" s="44"/>
      <c r="C30" s="44">
        <v>23956.79</v>
      </c>
    </row>
    <row r="31" spans="1:4" ht="12.75" customHeight="1" x14ac:dyDescent="0.25">
      <c r="A31" s="32" t="s">
        <v>68</v>
      </c>
      <c r="B31" s="44">
        <v>3202</v>
      </c>
      <c r="C31" s="44"/>
    </row>
    <row r="32" spans="1:4" ht="12.75" customHeight="1" x14ac:dyDescent="0.25">
      <c r="A32" s="32" t="s">
        <v>108</v>
      </c>
      <c r="B32" s="44">
        <f>3915+5150.8</f>
        <v>9065.7999999999993</v>
      </c>
      <c r="C32" s="44"/>
    </row>
    <row r="33" spans="1:4" ht="12.75" customHeight="1" x14ac:dyDescent="0.25">
      <c r="A33" s="32" t="s">
        <v>71</v>
      </c>
      <c r="B33" s="44">
        <v>6600</v>
      </c>
      <c r="C33" s="44"/>
    </row>
    <row r="34" spans="1:4" ht="12.75" customHeight="1" x14ac:dyDescent="0.25">
      <c r="A34" s="32" t="s">
        <v>72</v>
      </c>
      <c r="B34" s="44"/>
      <c r="C34" s="44">
        <v>5740.2</v>
      </c>
    </row>
    <row r="35" spans="1:4" ht="12.75" customHeight="1" x14ac:dyDescent="0.25">
      <c r="A35" s="32" t="s">
        <v>109</v>
      </c>
      <c r="B35" s="44">
        <f>3840+4450</f>
        <v>8290</v>
      </c>
      <c r="C35" s="44"/>
    </row>
    <row r="36" spans="1:4" ht="12.75" customHeight="1" x14ac:dyDescent="0.25">
      <c r="A36" s="32" t="s">
        <v>110</v>
      </c>
      <c r="B36" s="44">
        <v>5836.56</v>
      </c>
      <c r="C36" s="44"/>
    </row>
    <row r="37" spans="1:4" ht="12.75" customHeight="1" x14ac:dyDescent="0.25">
      <c r="A37" s="32" t="s">
        <v>111</v>
      </c>
      <c r="B37" s="44">
        <f>3750+3855</f>
        <v>7605</v>
      </c>
      <c r="C37" s="44"/>
    </row>
    <row r="38" spans="1:4" ht="14.45" customHeight="1" x14ac:dyDescent="0.25">
      <c r="A38" s="73"/>
      <c r="B38" s="44"/>
      <c r="C38" s="44"/>
    </row>
    <row r="39" spans="1:4" x14ac:dyDescent="0.25">
      <c r="A39" s="13" t="s">
        <v>11</v>
      </c>
      <c r="B39" s="51">
        <f>SUM(B26:B37)</f>
        <v>61949.58</v>
      </c>
      <c r="C39" s="51">
        <f>SUM(C26:C37)</f>
        <v>52400.99</v>
      </c>
    </row>
    <row r="40" spans="1:4" x14ac:dyDescent="0.25">
      <c r="A40" s="4"/>
      <c r="B40" s="45"/>
      <c r="C40" s="48"/>
    </row>
    <row r="41" spans="1:4" x14ac:dyDescent="0.25">
      <c r="A41" s="85" t="s">
        <v>74</v>
      </c>
      <c r="B41" s="86"/>
      <c r="C41" s="87"/>
    </row>
    <row r="42" spans="1:4" ht="25.5" x14ac:dyDescent="0.25">
      <c r="A42" s="33" t="s">
        <v>35</v>
      </c>
      <c r="B42" s="44">
        <v>13643.48</v>
      </c>
      <c r="C42" s="44"/>
      <c r="D42" s="74"/>
    </row>
    <row r="43" spans="1:4" ht="25.5" x14ac:dyDescent="0.25">
      <c r="A43" s="33" t="s">
        <v>75</v>
      </c>
      <c r="B43" s="44">
        <v>1342.79</v>
      </c>
      <c r="C43" s="44"/>
      <c r="D43" s="74"/>
    </row>
    <row r="44" spans="1:4" ht="25.5" x14ac:dyDescent="0.25">
      <c r="A44" s="33" t="s">
        <v>37</v>
      </c>
      <c r="B44" s="44">
        <v>7758.97</v>
      </c>
      <c r="C44" s="44"/>
      <c r="D44" s="74"/>
    </row>
    <row r="45" spans="1:4" ht="25.5" x14ac:dyDescent="0.25">
      <c r="A45" s="34" t="s">
        <v>38</v>
      </c>
      <c r="B45" s="44">
        <v>2565</v>
      </c>
      <c r="C45" s="44"/>
      <c r="D45" s="74"/>
    </row>
    <row r="46" spans="1:4" ht="25.5" x14ac:dyDescent="0.25">
      <c r="A46" s="33" t="s">
        <v>76</v>
      </c>
      <c r="B46" s="44">
        <v>7080</v>
      </c>
      <c r="C46" s="44"/>
      <c r="D46" s="74"/>
    </row>
    <row r="47" spans="1:4" ht="25.5" x14ac:dyDescent="0.25">
      <c r="A47" s="33" t="s">
        <v>40</v>
      </c>
      <c r="B47" s="44">
        <v>1346.1</v>
      </c>
      <c r="C47" s="44"/>
      <c r="D47" s="74"/>
    </row>
    <row r="48" spans="1:4" ht="25.5" x14ac:dyDescent="0.25">
      <c r="A48" s="33" t="s">
        <v>77</v>
      </c>
      <c r="B48" s="44">
        <v>3485.7</v>
      </c>
      <c r="C48" s="44"/>
      <c r="D48" s="74"/>
    </row>
    <row r="49" spans="1:6" ht="25.5" x14ac:dyDescent="0.25">
      <c r="A49" s="33" t="s">
        <v>78</v>
      </c>
      <c r="B49" s="44">
        <v>3272.11</v>
      </c>
      <c r="C49" s="44"/>
      <c r="D49" s="74"/>
    </row>
    <row r="50" spans="1:6" ht="25.5" x14ac:dyDescent="0.25">
      <c r="A50" s="33" t="s">
        <v>79</v>
      </c>
      <c r="B50" s="44">
        <v>6585</v>
      </c>
      <c r="C50" s="44"/>
      <c r="D50" s="74"/>
    </row>
    <row r="51" spans="1:6" ht="25.5" x14ac:dyDescent="0.25">
      <c r="A51" s="33" t="s">
        <v>44</v>
      </c>
      <c r="B51" s="44">
        <v>11943.4</v>
      </c>
      <c r="C51" s="44">
        <v>62263.5</v>
      </c>
      <c r="D51" s="75"/>
      <c r="E51" s="72"/>
    </row>
    <row r="52" spans="1:6" ht="25.5" x14ac:dyDescent="0.25">
      <c r="A52" s="33" t="s">
        <v>80</v>
      </c>
      <c r="B52" s="44">
        <v>4380</v>
      </c>
      <c r="C52" s="44"/>
      <c r="D52" s="74"/>
    </row>
    <row r="53" spans="1:6" ht="25.5" x14ac:dyDescent="0.25">
      <c r="A53" s="33" t="s">
        <v>81</v>
      </c>
      <c r="B53" s="44">
        <v>2119.21</v>
      </c>
      <c r="C53" s="44"/>
      <c r="D53" s="74"/>
    </row>
    <row r="54" spans="1:6" ht="25.5" x14ac:dyDescent="0.25">
      <c r="A54" s="33" t="s">
        <v>82</v>
      </c>
      <c r="B54" s="44">
        <v>18138</v>
      </c>
      <c r="C54" s="44"/>
      <c r="D54" s="74"/>
    </row>
    <row r="55" spans="1:6" ht="25.5" x14ac:dyDescent="0.25">
      <c r="A55" s="33" t="s">
        <v>83</v>
      </c>
      <c r="B55" s="44">
        <v>5883.87</v>
      </c>
      <c r="C55" s="44"/>
      <c r="D55" s="74"/>
    </row>
    <row r="56" spans="1:6" ht="25.5" x14ac:dyDescent="0.25">
      <c r="A56" s="33" t="s">
        <v>112</v>
      </c>
      <c r="B56" s="44">
        <v>3327.51</v>
      </c>
      <c r="C56" s="44"/>
      <c r="D56" s="74"/>
    </row>
    <row r="57" spans="1:6" ht="25.5" x14ac:dyDescent="0.25">
      <c r="A57" s="33" t="s">
        <v>113</v>
      </c>
      <c r="B57" s="44">
        <v>3757.14</v>
      </c>
      <c r="C57" s="44"/>
      <c r="D57" s="74"/>
    </row>
    <row r="58" spans="1:6" ht="25.5" x14ac:dyDescent="0.25">
      <c r="A58" s="33" t="s">
        <v>86</v>
      </c>
      <c r="B58" s="44">
        <v>27675</v>
      </c>
      <c r="C58" s="44"/>
      <c r="D58" s="74"/>
    </row>
    <row r="59" spans="1:6" ht="25.5" x14ac:dyDescent="0.25">
      <c r="A59" s="33" t="s">
        <v>87</v>
      </c>
      <c r="B59" s="44">
        <v>14850</v>
      </c>
      <c r="C59" s="44"/>
      <c r="D59" s="74"/>
      <c r="E59" s="72"/>
    </row>
    <row r="60" spans="1:6" ht="25.5" x14ac:dyDescent="0.25">
      <c r="A60" s="33" t="s">
        <v>53</v>
      </c>
      <c r="B60" s="44">
        <v>17295</v>
      </c>
      <c r="C60" s="44"/>
      <c r="D60" s="74"/>
      <c r="E60" s="72"/>
      <c r="F60" s="75"/>
    </row>
    <row r="61" spans="1:6" ht="25.5" x14ac:dyDescent="0.25">
      <c r="A61" s="33" t="s">
        <v>114</v>
      </c>
      <c r="B61" s="44">
        <v>10335</v>
      </c>
      <c r="C61" s="44"/>
      <c r="D61" s="74"/>
    </row>
    <row r="62" spans="1:6" ht="25.5" x14ac:dyDescent="0.25">
      <c r="A62" s="33" t="s">
        <v>55</v>
      </c>
      <c r="B62" s="44">
        <v>10500</v>
      </c>
      <c r="C62" s="44"/>
      <c r="D62" s="74"/>
    </row>
    <row r="63" spans="1:6" ht="25.5" x14ac:dyDescent="0.25">
      <c r="A63" s="33" t="s">
        <v>56</v>
      </c>
      <c r="B63" s="44">
        <v>10260</v>
      </c>
      <c r="C63" s="44"/>
      <c r="D63" s="74"/>
    </row>
    <row r="64" spans="1:6" ht="25.5" x14ac:dyDescent="0.25">
      <c r="A64" s="36" t="s">
        <v>115</v>
      </c>
      <c r="B64" s="44">
        <v>10968</v>
      </c>
      <c r="C64" s="44"/>
      <c r="D64" s="74"/>
    </row>
    <row r="65" spans="1:5" ht="25.5" x14ac:dyDescent="0.25">
      <c r="A65" s="36" t="s">
        <v>116</v>
      </c>
      <c r="B65" s="44">
        <v>2550</v>
      </c>
      <c r="C65" s="44"/>
      <c r="D65" s="74"/>
    </row>
    <row r="66" spans="1:5" x14ac:dyDescent="0.25">
      <c r="A66" s="36"/>
      <c r="B66" s="44"/>
      <c r="C66" s="44"/>
      <c r="D66" s="74"/>
    </row>
    <row r="67" spans="1:5" x14ac:dyDescent="0.25">
      <c r="A67" s="13" t="s">
        <v>11</v>
      </c>
      <c r="B67" s="51">
        <f>SUM(B42:B65)</f>
        <v>201061.28</v>
      </c>
      <c r="C67" s="51">
        <f>SUM(C42:C65)</f>
        <v>62263.5</v>
      </c>
    </row>
    <row r="68" spans="1:5" x14ac:dyDescent="0.25">
      <c r="B68" s="49"/>
      <c r="C68" s="57"/>
    </row>
    <row r="69" spans="1:5" x14ac:dyDescent="0.25">
      <c r="A69" s="95" t="s">
        <v>117</v>
      </c>
      <c r="B69" s="95"/>
      <c r="C69" s="95"/>
    </row>
    <row r="70" spans="1:5" x14ac:dyDescent="0.25">
      <c r="A70" s="59"/>
      <c r="B70" s="53"/>
      <c r="C70" s="53"/>
    </row>
    <row r="71" spans="1:5" ht="25.5" x14ac:dyDescent="0.25">
      <c r="A71" s="39" t="s">
        <v>94</v>
      </c>
      <c r="B71" s="67">
        <f>1398140.69+85947.25</f>
        <v>1484087.94</v>
      </c>
      <c r="C71" s="67">
        <v>97016.47</v>
      </c>
      <c r="D71" s="75"/>
      <c r="E71" s="75"/>
    </row>
    <row r="72" spans="1:5" ht="25.5" x14ac:dyDescent="0.25">
      <c r="A72" s="39" t="s">
        <v>118</v>
      </c>
      <c r="B72" s="67">
        <v>14467.08</v>
      </c>
      <c r="C72" s="70"/>
    </row>
    <row r="73" spans="1:5" ht="25.5" x14ac:dyDescent="0.25">
      <c r="A73" s="39" t="s">
        <v>119</v>
      </c>
      <c r="B73" s="67">
        <v>6500</v>
      </c>
      <c r="C73" s="67"/>
    </row>
    <row r="74" spans="1:5" ht="25.5" x14ac:dyDescent="0.25">
      <c r="A74" s="39" t="s">
        <v>120</v>
      </c>
      <c r="B74" s="67"/>
      <c r="C74" s="67">
        <v>27453.39</v>
      </c>
      <c r="D74" s="72"/>
    </row>
    <row r="75" spans="1:5" ht="25.5" x14ac:dyDescent="0.25">
      <c r="A75" s="39" t="s">
        <v>121</v>
      </c>
      <c r="B75" s="67">
        <v>11149.08</v>
      </c>
      <c r="C75" s="67">
        <v>5435.41</v>
      </c>
      <c r="D75" s="72"/>
      <c r="E75" s="76"/>
    </row>
    <row r="76" spans="1:5" ht="25.5" x14ac:dyDescent="0.25">
      <c r="A76" s="39" t="s">
        <v>122</v>
      </c>
      <c r="B76" s="67">
        <v>15518.57</v>
      </c>
      <c r="C76" s="67"/>
      <c r="D76" s="74"/>
    </row>
    <row r="77" spans="1:5" ht="25.5" x14ac:dyDescent="0.25">
      <c r="A77" s="39" t="s">
        <v>123</v>
      </c>
      <c r="B77" s="67">
        <v>21020.82</v>
      </c>
      <c r="C77" s="70"/>
      <c r="D77" s="77"/>
    </row>
    <row r="78" spans="1:5" ht="25.5" x14ac:dyDescent="0.25">
      <c r="A78" s="39" t="s">
        <v>124</v>
      </c>
      <c r="B78" s="67">
        <v>10171.950000000001</v>
      </c>
      <c r="C78" s="67"/>
      <c r="D78" s="74"/>
    </row>
    <row r="79" spans="1:5" ht="14.45" customHeight="1" x14ac:dyDescent="0.25">
      <c r="A79" s="41"/>
      <c r="B79" s="69"/>
      <c r="C79" s="70"/>
    </row>
    <row r="80" spans="1:5" x14ac:dyDescent="0.25">
      <c r="A80" s="13" t="s">
        <v>11</v>
      </c>
      <c r="B80" s="51">
        <f>SUM(B71:B78)</f>
        <v>1562915.4400000002</v>
      </c>
      <c r="C80" s="51">
        <f>SUM(C71:C78)</f>
        <v>129905.27</v>
      </c>
    </row>
    <row r="81" spans="1:4" x14ac:dyDescent="0.25">
      <c r="A81" s="78"/>
      <c r="B81" s="79"/>
      <c r="C81" s="79"/>
    </row>
    <row r="82" spans="1:4" x14ac:dyDescent="0.25">
      <c r="A82" s="95" t="s">
        <v>98</v>
      </c>
      <c r="B82" s="95"/>
      <c r="C82" s="95"/>
    </row>
    <row r="83" spans="1:4" ht="25.5" x14ac:dyDescent="0.25">
      <c r="A83" s="62" t="s">
        <v>125</v>
      </c>
      <c r="B83" s="67">
        <v>9455</v>
      </c>
      <c r="C83" s="80"/>
      <c r="D83" s="74"/>
    </row>
    <row r="84" spans="1:4" ht="25.5" x14ac:dyDescent="0.25">
      <c r="A84" s="62" t="s">
        <v>126</v>
      </c>
      <c r="B84" s="67">
        <v>5935.71</v>
      </c>
      <c r="C84" s="80"/>
      <c r="D84" s="74"/>
    </row>
    <row r="85" spans="1:4" x14ac:dyDescent="0.25">
      <c r="A85" s="81"/>
      <c r="B85" s="80"/>
      <c r="C85" s="80"/>
    </row>
    <row r="86" spans="1:4" x14ac:dyDescent="0.25">
      <c r="A86" s="13" t="s">
        <v>11</v>
      </c>
      <c r="B86" s="51">
        <f>SUM(B83:B84)</f>
        <v>15390.71</v>
      </c>
      <c r="C86" s="51">
        <f>SUM(C83:C84)</f>
        <v>0</v>
      </c>
    </row>
    <row r="87" spans="1:4" x14ac:dyDescent="0.25">
      <c r="A87" s="41"/>
      <c r="B87" s="40"/>
      <c r="C87" s="70"/>
    </row>
    <row r="88" spans="1:4" x14ac:dyDescent="0.25">
      <c r="A88" s="85" t="s">
        <v>99</v>
      </c>
      <c r="B88" s="86"/>
      <c r="C88" s="87"/>
    </row>
    <row r="89" spans="1:4" ht="25.5" x14ac:dyDescent="0.25">
      <c r="A89" s="63" t="s">
        <v>100</v>
      </c>
      <c r="B89" s="67"/>
      <c r="C89" s="67">
        <f>14000+12000</f>
        <v>26000</v>
      </c>
      <c r="D89" s="72"/>
    </row>
    <row r="90" spans="1:4" x14ac:dyDescent="0.25">
      <c r="A90" s="58"/>
      <c r="B90" s="67"/>
      <c r="C90" s="68"/>
    </row>
    <row r="91" spans="1:4" x14ac:dyDescent="0.25">
      <c r="A91" s="13" t="s">
        <v>11</v>
      </c>
      <c r="B91" s="51">
        <f>SUM(B89:B90)</f>
        <v>0</v>
      </c>
      <c r="C91" s="51">
        <f>SUM(C89:C90)</f>
        <v>26000</v>
      </c>
    </row>
    <row r="92" spans="1:4" x14ac:dyDescent="0.25">
      <c r="A92" s="82"/>
      <c r="B92" s="47"/>
      <c r="C92" s="53"/>
    </row>
    <row r="93" spans="1:4" x14ac:dyDescent="0.25">
      <c r="A93" s="95" t="s">
        <v>101</v>
      </c>
      <c r="B93" s="95"/>
      <c r="C93" s="95"/>
    </row>
    <row r="94" spans="1:4" x14ac:dyDescent="0.25">
      <c r="A94" s="83"/>
      <c r="B94" s="47"/>
      <c r="C94" s="53"/>
    </row>
    <row r="95" spans="1:4" x14ac:dyDescent="0.25">
      <c r="A95" s="13" t="s">
        <v>11</v>
      </c>
      <c r="B95" s="51">
        <f>SUM(B94)</f>
        <v>0</v>
      </c>
      <c r="C95" s="51">
        <f>SUM(C94)</f>
        <v>0</v>
      </c>
    </row>
    <row r="96" spans="1:4" x14ac:dyDescent="0.25">
      <c r="A96" s="37"/>
      <c r="B96" s="53"/>
      <c r="C96" s="53"/>
    </row>
    <row r="97" spans="1:8" x14ac:dyDescent="0.25">
      <c r="A97" s="22" t="s">
        <v>62</v>
      </c>
      <c r="B97" s="54">
        <f>B21</f>
        <v>4137151.26</v>
      </c>
      <c r="C97" s="54">
        <f>C21</f>
        <v>0</v>
      </c>
    </row>
    <row r="98" spans="1:8" x14ac:dyDescent="0.25">
      <c r="A98" s="24" t="s">
        <v>57</v>
      </c>
      <c r="B98" s="55">
        <f>B39+B67+B80+B91+B95</f>
        <v>1825926.3000000003</v>
      </c>
      <c r="C98" s="55">
        <f>C39+C67+C80+C91+C95</f>
        <v>270569.76</v>
      </c>
    </row>
    <row r="99" spans="1:8" x14ac:dyDescent="0.25">
      <c r="A99" s="26" t="s">
        <v>11</v>
      </c>
      <c r="B99" s="56">
        <f>B97+B98</f>
        <v>5963077.5600000005</v>
      </c>
      <c r="C99" s="56">
        <f>C97+C98</f>
        <v>270569.76</v>
      </c>
    </row>
    <row r="100" spans="1:8" x14ac:dyDescent="0.25">
      <c r="B100" s="49"/>
      <c r="C100" s="57"/>
    </row>
    <row r="101" spans="1:8" x14ac:dyDescent="0.25">
      <c r="B101" s="49"/>
      <c r="C101" s="57"/>
    </row>
    <row r="102" spans="1:8" x14ac:dyDescent="0.25">
      <c r="B102" s="49"/>
      <c r="C102" s="57"/>
    </row>
    <row r="103" spans="1:8" ht="18" customHeight="1" x14ac:dyDescent="0.25">
      <c r="B103" s="49"/>
      <c r="C103" s="57"/>
    </row>
    <row r="104" spans="1:8" s="49" customFormat="1" ht="240" customHeight="1" x14ac:dyDescent="0.25">
      <c r="A104" s="60" t="s">
        <v>127</v>
      </c>
      <c r="C104" s="57"/>
      <c r="D104"/>
      <c r="E104"/>
      <c r="F104"/>
      <c r="G104"/>
      <c r="H104"/>
    </row>
    <row r="105" spans="1:8" x14ac:dyDescent="0.25">
      <c r="B105" s="49"/>
      <c r="C105" s="57"/>
    </row>
    <row r="106" spans="1:8" s="49" customFormat="1" ht="240" customHeight="1" x14ac:dyDescent="0.25">
      <c r="A106" s="60" t="s">
        <v>128</v>
      </c>
      <c r="C106" s="57"/>
      <c r="D106"/>
      <c r="E106"/>
      <c r="F106"/>
      <c r="G106"/>
      <c r="H106"/>
    </row>
    <row r="107" spans="1:8" x14ac:dyDescent="0.25">
      <c r="B107" s="49"/>
      <c r="C107" s="57"/>
    </row>
  </sheetData>
  <mergeCells count="11">
    <mergeCell ref="A25:C25"/>
    <mergeCell ref="A14:A15"/>
    <mergeCell ref="B14:C14"/>
    <mergeCell ref="B16:C16"/>
    <mergeCell ref="A17:C17"/>
    <mergeCell ref="A23:C23"/>
    <mergeCell ref="A41:C41"/>
    <mergeCell ref="A69:C69"/>
    <mergeCell ref="A82:C82"/>
    <mergeCell ref="A88:C88"/>
    <mergeCell ref="A93:C9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B9B71-0A3D-492A-8FF7-936DAB554BF6}">
  <sheetPr>
    <tabColor theme="5" tint="0.59999389629810485"/>
  </sheetPr>
  <dimension ref="A1:G93"/>
  <sheetViews>
    <sheetView showGridLines="0" topLeftCell="A4" zoomScale="120" zoomScaleNormal="120" workbookViewId="0">
      <selection activeCell="A26" sqref="A26"/>
    </sheetView>
  </sheetViews>
  <sheetFormatPr defaultColWidth="11.42578125" defaultRowHeight="15" x14ac:dyDescent="0.25"/>
  <cols>
    <col min="1" max="1" width="90.7109375" customWidth="1"/>
    <col min="2" max="2" width="23.42578125" style="49" customWidth="1"/>
    <col min="3" max="3" width="26.140625" style="57" customWidth="1"/>
    <col min="4" max="4" width="11.7109375" bestFit="1" customWidth="1"/>
    <col min="7" max="7" width="13.42578125" bestFit="1" customWidth="1"/>
  </cols>
  <sheetData>
    <row r="1" spans="1:3" s="6" customFormat="1" ht="12.75" x14ac:dyDescent="0.25">
      <c r="B1" s="42"/>
      <c r="C1" s="42"/>
    </row>
    <row r="2" spans="1:3" s="6" customFormat="1" ht="12.75" x14ac:dyDescent="0.25">
      <c r="B2" s="42"/>
      <c r="C2" s="42"/>
    </row>
    <row r="3" spans="1:3" s="6" customFormat="1" ht="12.75" x14ac:dyDescent="0.25">
      <c r="B3" s="42"/>
      <c r="C3" s="42"/>
    </row>
    <row r="4" spans="1:3" s="6" customFormat="1" ht="12.75" x14ac:dyDescent="0.25">
      <c r="B4" s="42"/>
      <c r="C4" s="42"/>
    </row>
    <row r="5" spans="1:3" s="6" customFormat="1" ht="12.75" x14ac:dyDescent="0.25">
      <c r="B5" s="42"/>
      <c r="C5" s="42"/>
    </row>
    <row r="6" spans="1:3" s="6" customFormat="1" ht="12.75" x14ac:dyDescent="0.25">
      <c r="B6" s="42"/>
      <c r="C6" s="42"/>
    </row>
    <row r="7" spans="1:3" s="6" customFormat="1" ht="12.75" x14ac:dyDescent="0.25">
      <c r="B7" s="42"/>
      <c r="C7" s="42"/>
    </row>
    <row r="8" spans="1:3" s="6" customFormat="1" ht="12.75" x14ac:dyDescent="0.25">
      <c r="B8" s="42"/>
      <c r="C8" s="42"/>
    </row>
    <row r="9" spans="1:3" s="6" customFormat="1" ht="12.75" x14ac:dyDescent="0.25">
      <c r="B9" s="42"/>
      <c r="C9" s="42"/>
    </row>
    <row r="10" spans="1:3" s="6" customFormat="1" ht="12.75" x14ac:dyDescent="0.25">
      <c r="B10" s="42"/>
      <c r="C10" s="42"/>
    </row>
    <row r="11" spans="1:3" s="6" customFormat="1" ht="12.75" x14ac:dyDescent="0.25">
      <c r="B11" s="42"/>
      <c r="C11" s="42"/>
    </row>
    <row r="12" spans="1:3" s="6" customFormat="1" ht="12.75" x14ac:dyDescent="0.25">
      <c r="B12" s="42"/>
      <c r="C12" s="42"/>
    </row>
    <row r="13" spans="1:3" s="6" customFormat="1" ht="12.75" x14ac:dyDescent="0.25">
      <c r="B13" s="42"/>
      <c r="C13" s="42"/>
    </row>
    <row r="14" spans="1:3" s="4" customFormat="1" ht="12.75" x14ac:dyDescent="0.25">
      <c r="A14" s="88" t="s">
        <v>0</v>
      </c>
      <c r="B14" s="89" t="s">
        <v>60</v>
      </c>
      <c r="C14" s="89"/>
    </row>
    <row r="15" spans="1:3" s="6" customFormat="1" ht="25.5" x14ac:dyDescent="0.25">
      <c r="A15" s="88"/>
      <c r="B15" s="71" t="s">
        <v>61</v>
      </c>
      <c r="C15" s="71" t="s">
        <v>3</v>
      </c>
    </row>
    <row r="16" spans="1:3" s="6" customFormat="1" ht="13.5" thickBot="1" x14ac:dyDescent="0.3">
      <c r="A16" s="1"/>
      <c r="B16" s="90"/>
      <c r="C16" s="90"/>
    </row>
    <row r="17" spans="1:4" s="6" customFormat="1" ht="13.5" thickBot="1" x14ac:dyDescent="0.3">
      <c r="A17" s="91" t="s">
        <v>4</v>
      </c>
      <c r="B17" s="92"/>
      <c r="C17" s="93"/>
      <c r="D17" s="4"/>
    </row>
    <row r="18" spans="1:4" s="6" customFormat="1" ht="25.5" x14ac:dyDescent="0.25">
      <c r="A18" s="28" t="s">
        <v>5</v>
      </c>
      <c r="B18" s="43">
        <v>1339688.8400000001</v>
      </c>
      <c r="C18" s="43"/>
    </row>
    <row r="19" spans="1:4" s="6" customFormat="1" ht="25.5" x14ac:dyDescent="0.25">
      <c r="A19" s="29" t="s">
        <v>6</v>
      </c>
      <c r="B19" s="44">
        <v>2539589.81</v>
      </c>
      <c r="C19" s="44"/>
    </row>
    <row r="20" spans="1:4" s="6" customFormat="1" ht="12.75" x14ac:dyDescent="0.25">
      <c r="A20" s="19" t="s">
        <v>62</v>
      </c>
      <c r="B20" s="50">
        <f>SUM(B18:B19)</f>
        <v>3879278.6500000004</v>
      </c>
      <c r="C20" s="50">
        <v>0</v>
      </c>
    </row>
    <row r="21" spans="1:4" s="6" customFormat="1" ht="13.5" thickBot="1" x14ac:dyDescent="0.3">
      <c r="A21" s="4"/>
      <c r="B21" s="45"/>
      <c r="C21" s="48"/>
    </row>
    <row r="22" spans="1:4" s="6" customFormat="1" ht="13.5" thickBot="1" x14ac:dyDescent="0.3">
      <c r="A22" s="94" t="s">
        <v>8</v>
      </c>
      <c r="B22" s="92"/>
      <c r="C22" s="93"/>
    </row>
    <row r="23" spans="1:4" s="6" customFormat="1" ht="12.75" x14ac:dyDescent="0.25">
      <c r="A23" s="4"/>
      <c r="B23" s="45"/>
      <c r="C23" s="48"/>
    </row>
    <row r="24" spans="1:4" s="6" customFormat="1" ht="12.75" x14ac:dyDescent="0.25">
      <c r="A24" s="85" t="s">
        <v>63</v>
      </c>
      <c r="B24" s="86"/>
      <c r="C24" s="87"/>
    </row>
    <row r="25" spans="1:4" s="6" customFormat="1" ht="12.75" x14ac:dyDescent="0.25">
      <c r="A25" s="35" t="s">
        <v>64</v>
      </c>
      <c r="B25" s="44">
        <v>3659.9</v>
      </c>
      <c r="C25" s="44"/>
    </row>
    <row r="26" spans="1:4" s="6" customFormat="1" ht="25.5" x14ac:dyDescent="0.25">
      <c r="A26" s="33" t="s">
        <v>65</v>
      </c>
      <c r="B26" s="44">
        <v>4435.3900000000003</v>
      </c>
      <c r="C26" s="44"/>
    </row>
    <row r="27" spans="1:4" s="6" customFormat="1" ht="12.75" x14ac:dyDescent="0.25">
      <c r="A27" s="32" t="s">
        <v>66</v>
      </c>
      <c r="B27" s="44">
        <v>2961</v>
      </c>
      <c r="C27" s="44"/>
    </row>
    <row r="28" spans="1:4" s="6" customFormat="1" ht="12.75" x14ac:dyDescent="0.25">
      <c r="A28" s="32" t="s">
        <v>67</v>
      </c>
      <c r="B28" s="44">
        <v>3632.79</v>
      </c>
      <c r="C28" s="44"/>
    </row>
    <row r="29" spans="1:4" s="6" customFormat="1" ht="12.75" x14ac:dyDescent="0.25">
      <c r="A29" s="32" t="s">
        <v>68</v>
      </c>
      <c r="B29" s="44"/>
      <c r="C29" s="44">
        <v>21836.44</v>
      </c>
    </row>
    <row r="30" spans="1:4" s="6" customFormat="1" ht="25.5" x14ac:dyDescent="0.25">
      <c r="A30" s="33" t="s">
        <v>69</v>
      </c>
      <c r="B30" s="44">
        <v>5106</v>
      </c>
      <c r="C30" s="44"/>
    </row>
    <row r="31" spans="1:4" s="6" customFormat="1" ht="12.75" x14ac:dyDescent="0.25">
      <c r="A31" s="32" t="s">
        <v>70</v>
      </c>
      <c r="B31" s="44">
        <v>5463</v>
      </c>
      <c r="C31" s="44"/>
    </row>
    <row r="32" spans="1:4" s="6" customFormat="1" ht="12.75" x14ac:dyDescent="0.25">
      <c r="A32" s="32" t="s">
        <v>71</v>
      </c>
      <c r="B32" s="44">
        <v>6325.63</v>
      </c>
      <c r="C32" s="44"/>
    </row>
    <row r="33" spans="1:3" s="6" customFormat="1" ht="12.75" x14ac:dyDescent="0.25">
      <c r="A33" s="32" t="s">
        <v>72</v>
      </c>
      <c r="B33" s="44">
        <v>432.35</v>
      </c>
      <c r="C33" s="44"/>
    </row>
    <row r="34" spans="1:3" s="6" customFormat="1" ht="12.75" x14ac:dyDescent="0.25">
      <c r="A34" s="32" t="s">
        <v>73</v>
      </c>
      <c r="B34" s="44">
        <v>3822.16</v>
      </c>
      <c r="C34" s="44">
        <v>28704</v>
      </c>
    </row>
    <row r="35" spans="1:3" s="6" customFormat="1" ht="12.75" x14ac:dyDescent="0.25">
      <c r="A35" s="13" t="s">
        <v>11</v>
      </c>
      <c r="B35" s="51">
        <f>SUM(B25:B34)</f>
        <v>35838.22</v>
      </c>
      <c r="C35" s="51">
        <f>SUM(C25:C34)</f>
        <v>50540.44</v>
      </c>
    </row>
    <row r="36" spans="1:3" s="6" customFormat="1" ht="12.75" x14ac:dyDescent="0.25">
      <c r="A36" s="4"/>
      <c r="B36" s="45"/>
      <c r="C36" s="48"/>
    </row>
    <row r="37" spans="1:3" s="6" customFormat="1" ht="12.75" x14ac:dyDescent="0.25">
      <c r="A37" s="85" t="s">
        <v>74</v>
      </c>
      <c r="B37" s="86"/>
      <c r="C37" s="87"/>
    </row>
    <row r="38" spans="1:3" s="6" customFormat="1" ht="25.5" x14ac:dyDescent="0.25">
      <c r="A38" s="33" t="s">
        <v>35</v>
      </c>
      <c r="B38" s="44">
        <v>8241.92</v>
      </c>
      <c r="C38" s="44"/>
    </row>
    <row r="39" spans="1:3" s="6" customFormat="1" ht="25.5" x14ac:dyDescent="0.25">
      <c r="A39" s="33" t="s">
        <v>75</v>
      </c>
      <c r="B39" s="44">
        <v>962.21</v>
      </c>
      <c r="C39" s="44"/>
    </row>
    <row r="40" spans="1:3" s="6" customFormat="1" ht="25.5" x14ac:dyDescent="0.25">
      <c r="A40" s="33" t="s">
        <v>37</v>
      </c>
      <c r="B40" s="44">
        <v>4395.6000000000004</v>
      </c>
      <c r="C40" s="44"/>
    </row>
    <row r="41" spans="1:3" s="6" customFormat="1" ht="25.5" x14ac:dyDescent="0.25">
      <c r="A41" s="34" t="s">
        <v>38</v>
      </c>
      <c r="B41" s="44"/>
      <c r="C41" s="44"/>
    </row>
    <row r="42" spans="1:3" s="6" customFormat="1" ht="25.5" x14ac:dyDescent="0.25">
      <c r="A42" s="33" t="s">
        <v>76</v>
      </c>
      <c r="B42" s="44">
        <v>8656.5</v>
      </c>
      <c r="C42" s="44"/>
    </row>
    <row r="43" spans="1:3" s="6" customFormat="1" ht="25.5" x14ac:dyDescent="0.25">
      <c r="A43" s="33" t="s">
        <v>40</v>
      </c>
      <c r="B43" s="44">
        <v>1346.1</v>
      </c>
      <c r="C43" s="44"/>
    </row>
    <row r="44" spans="1:3" s="6" customFormat="1" ht="25.5" x14ac:dyDescent="0.25">
      <c r="A44" s="33" t="s">
        <v>77</v>
      </c>
      <c r="B44" s="44">
        <v>2507.6999999999998</v>
      </c>
      <c r="C44" s="44"/>
    </row>
    <row r="45" spans="1:3" s="6" customFormat="1" ht="25.5" x14ac:dyDescent="0.25">
      <c r="A45" s="33" t="s">
        <v>78</v>
      </c>
      <c r="B45" s="44">
        <v>2788.2</v>
      </c>
      <c r="C45" s="44"/>
    </row>
    <row r="46" spans="1:3" s="6" customFormat="1" ht="25.5" x14ac:dyDescent="0.25">
      <c r="A46" s="33" t="s">
        <v>79</v>
      </c>
      <c r="B46" s="44">
        <v>5000</v>
      </c>
      <c r="C46" s="44"/>
    </row>
    <row r="47" spans="1:3" s="6" customFormat="1" ht="25.5" x14ac:dyDescent="0.25">
      <c r="A47" s="33" t="s">
        <v>80</v>
      </c>
      <c r="B47" s="44">
        <v>2250</v>
      </c>
      <c r="C47" s="44"/>
    </row>
    <row r="48" spans="1:3" s="6" customFormat="1" ht="25.5" x14ac:dyDescent="0.25">
      <c r="A48" s="33" t="s">
        <v>81</v>
      </c>
      <c r="B48" s="44">
        <v>1936.16</v>
      </c>
      <c r="C48" s="44"/>
    </row>
    <row r="49" spans="1:7" s="6" customFormat="1" ht="25.5" x14ac:dyDescent="0.25">
      <c r="A49" s="33" t="s">
        <v>82</v>
      </c>
      <c r="B49" s="44">
        <v>14028.69</v>
      </c>
      <c r="C49" s="44"/>
    </row>
    <row r="50" spans="1:7" s="6" customFormat="1" ht="25.5" x14ac:dyDescent="0.25">
      <c r="A50" s="33" t="s">
        <v>83</v>
      </c>
      <c r="B50" s="44">
        <v>4964.1000000000004</v>
      </c>
      <c r="C50" s="44"/>
    </row>
    <row r="51" spans="1:7" s="6" customFormat="1" ht="25.5" x14ac:dyDescent="0.25">
      <c r="A51" s="33" t="s">
        <v>84</v>
      </c>
      <c r="B51" s="44">
        <f>1241.94+1540.01</f>
        <v>2781.95</v>
      </c>
      <c r="C51" s="44"/>
      <c r="F51" s="64"/>
    </row>
    <row r="52" spans="1:7" s="6" customFormat="1" ht="25.5" x14ac:dyDescent="0.25">
      <c r="A52" s="33" t="s">
        <v>85</v>
      </c>
      <c r="B52" s="44">
        <v>1776.07</v>
      </c>
      <c r="C52" s="44"/>
    </row>
    <row r="53" spans="1:7" s="6" customFormat="1" ht="25.5" x14ac:dyDescent="0.25">
      <c r="A53" s="33" t="s">
        <v>86</v>
      </c>
      <c r="B53" s="44">
        <f>4860+5262</f>
        <v>10122</v>
      </c>
      <c r="C53" s="44"/>
    </row>
    <row r="54" spans="1:7" s="6" customFormat="1" ht="25.5" x14ac:dyDescent="0.25">
      <c r="A54" s="33" t="s">
        <v>87</v>
      </c>
      <c r="B54" s="44">
        <v>7435.71</v>
      </c>
      <c r="C54" s="44"/>
    </row>
    <row r="55" spans="1:7" s="6" customFormat="1" ht="25.5" x14ac:dyDescent="0.25">
      <c r="A55" s="33" t="s">
        <v>88</v>
      </c>
      <c r="B55" s="44">
        <v>12021.43</v>
      </c>
      <c r="C55" s="44"/>
    </row>
    <row r="56" spans="1:7" s="6" customFormat="1" ht="25.5" x14ac:dyDescent="0.25">
      <c r="A56" s="33" t="s">
        <v>54</v>
      </c>
      <c r="B56" s="44">
        <v>6278.57</v>
      </c>
      <c r="C56" s="44"/>
    </row>
    <row r="57" spans="1:7" s="6" customFormat="1" ht="25.5" x14ac:dyDescent="0.25">
      <c r="A57" s="33" t="s">
        <v>89</v>
      </c>
      <c r="B57" s="44">
        <v>7821.43</v>
      </c>
      <c r="C57" s="44">
        <v>9000</v>
      </c>
    </row>
    <row r="58" spans="1:7" s="6" customFormat="1" ht="25.5" x14ac:dyDescent="0.25">
      <c r="A58" s="33" t="s">
        <v>90</v>
      </c>
      <c r="B58" s="44">
        <v>7757.14</v>
      </c>
      <c r="C58" s="44"/>
    </row>
    <row r="59" spans="1:7" s="6" customFormat="1" ht="25.5" x14ac:dyDescent="0.25">
      <c r="A59" s="36" t="s">
        <v>91</v>
      </c>
      <c r="B59" s="44">
        <v>8640.2999999999993</v>
      </c>
      <c r="C59" s="44"/>
      <c r="G59" s="66"/>
    </row>
    <row r="60" spans="1:7" s="6" customFormat="1" ht="25.5" x14ac:dyDescent="0.25">
      <c r="A60" s="36" t="s">
        <v>92</v>
      </c>
      <c r="B60" s="44">
        <v>2175</v>
      </c>
      <c r="C60" s="44"/>
    </row>
    <row r="61" spans="1:7" s="6" customFormat="1" ht="12.75" x14ac:dyDescent="0.25">
      <c r="A61" s="13" t="s">
        <v>11</v>
      </c>
      <c r="B61" s="51">
        <f>SUM(B38:B60)</f>
        <v>123886.78000000003</v>
      </c>
      <c r="C61" s="51">
        <f>SUM(C38:C60)</f>
        <v>9000</v>
      </c>
    </row>
    <row r="62" spans="1:7" s="6" customFormat="1" ht="12.75" x14ac:dyDescent="0.25">
      <c r="A62" s="37"/>
      <c r="B62" s="46"/>
      <c r="C62" s="52"/>
    </row>
    <row r="63" spans="1:7" s="6" customFormat="1" ht="12.75" x14ac:dyDescent="0.25">
      <c r="A63" s="95" t="s">
        <v>93</v>
      </c>
      <c r="B63" s="95"/>
      <c r="C63" s="95"/>
    </row>
    <row r="64" spans="1:7" s="6" customFormat="1" ht="12.75" x14ac:dyDescent="0.25">
      <c r="A64" s="59"/>
      <c r="B64" s="53"/>
      <c r="C64" s="53"/>
    </row>
    <row r="65" spans="1:3" s="6" customFormat="1" ht="25.5" x14ac:dyDescent="0.25">
      <c r="A65" s="39" t="s">
        <v>94</v>
      </c>
      <c r="B65" s="67">
        <f>11253.11+11290.59+9727.44+13180.74+7500+6011.82+27660.67+7968.31+401857.39+21895.41+11857.44+7733.25+3759.46+1285.71+40137.57+13805.98+143785.71+13799.58+9021.3+11465.45+19860.7+18132.57+8850.92+4617.35+10886.01+13706.7+625470.35</f>
        <v>1476521.5299999996</v>
      </c>
      <c r="C65" s="67">
        <v>42950</v>
      </c>
    </row>
    <row r="66" spans="1:3" s="6" customFormat="1" ht="25.5" x14ac:dyDescent="0.25">
      <c r="A66" s="39" t="s">
        <v>95</v>
      </c>
      <c r="B66" s="67">
        <v>14890.82</v>
      </c>
      <c r="C66" s="68"/>
    </row>
    <row r="67" spans="1:3" ht="25.5" x14ac:dyDescent="0.25">
      <c r="A67" s="39" t="s">
        <v>96</v>
      </c>
      <c r="B67" s="69"/>
      <c r="C67" s="67">
        <v>20000</v>
      </c>
    </row>
    <row r="68" spans="1:3" ht="25.5" x14ac:dyDescent="0.25">
      <c r="A68" s="39" t="s">
        <v>97</v>
      </c>
      <c r="B68" s="67">
        <v>24009</v>
      </c>
      <c r="C68" s="70"/>
    </row>
    <row r="69" spans="1:3" x14ac:dyDescent="0.25">
      <c r="A69" s="41"/>
      <c r="B69" s="69"/>
      <c r="C69" s="70"/>
    </row>
    <row r="70" spans="1:3" s="6" customFormat="1" ht="12.75" x14ac:dyDescent="0.25">
      <c r="A70" s="13" t="s">
        <v>11</v>
      </c>
      <c r="B70" s="51">
        <f>SUM(B65:B69)</f>
        <v>1515421.3499999996</v>
      </c>
      <c r="C70" s="51">
        <f>SUM(C65:C69)</f>
        <v>62950</v>
      </c>
    </row>
    <row r="71" spans="1:3" s="61" customFormat="1" ht="12.75" x14ac:dyDescent="0.25">
      <c r="A71" s="37"/>
      <c r="B71" s="46"/>
      <c r="C71" s="52"/>
    </row>
    <row r="72" spans="1:3" s="6" customFormat="1" ht="12.75" x14ac:dyDescent="0.25">
      <c r="A72" s="95" t="s">
        <v>98</v>
      </c>
      <c r="B72" s="95"/>
      <c r="C72" s="95"/>
    </row>
    <row r="73" spans="1:3" x14ac:dyDescent="0.25">
      <c r="A73" s="62"/>
      <c r="B73" s="40"/>
      <c r="C73" s="40"/>
    </row>
    <row r="74" spans="1:3" s="6" customFormat="1" ht="12.75" x14ac:dyDescent="0.25">
      <c r="A74" s="13" t="s">
        <v>11</v>
      </c>
      <c r="B74" s="51">
        <f>SUM(B73:B73)</f>
        <v>0</v>
      </c>
      <c r="C74" s="51">
        <f>SUM(C73:C73)</f>
        <v>0</v>
      </c>
    </row>
    <row r="75" spans="1:3" s="6" customFormat="1" ht="12.75" x14ac:dyDescent="0.25">
      <c r="A75" s="37"/>
      <c r="B75" s="46"/>
      <c r="C75" s="52"/>
    </row>
    <row r="76" spans="1:3" s="6" customFormat="1" ht="12.75" x14ac:dyDescent="0.25">
      <c r="A76" s="85" t="s">
        <v>99</v>
      </c>
      <c r="B76" s="86"/>
      <c r="C76" s="87"/>
    </row>
    <row r="77" spans="1:3" s="6" customFormat="1" ht="25.5" x14ac:dyDescent="0.25">
      <c r="A77" s="63" t="s">
        <v>100</v>
      </c>
      <c r="B77" s="67">
        <v>59563.85</v>
      </c>
      <c r="C77" s="53"/>
    </row>
    <row r="78" spans="1:3" s="6" customFormat="1" ht="12.75" x14ac:dyDescent="0.25">
      <c r="A78" s="58"/>
      <c r="B78" s="47"/>
      <c r="C78" s="53"/>
    </row>
    <row r="79" spans="1:3" s="6" customFormat="1" ht="12.75" x14ac:dyDescent="0.25">
      <c r="A79" s="13" t="s">
        <v>11</v>
      </c>
      <c r="B79" s="51">
        <f>SUM(B77:B78)</f>
        <v>59563.85</v>
      </c>
      <c r="C79" s="51">
        <f>SUM(C77:C78)</f>
        <v>0</v>
      </c>
    </row>
    <row r="80" spans="1:3" s="6" customFormat="1" ht="12.75" x14ac:dyDescent="0.25">
      <c r="A80" s="37"/>
      <c r="B80" s="46"/>
      <c r="C80" s="52"/>
    </row>
    <row r="81" spans="1:3" s="6" customFormat="1" ht="12.75" x14ac:dyDescent="0.25">
      <c r="A81" s="95" t="s">
        <v>101</v>
      </c>
      <c r="B81" s="95"/>
      <c r="C81" s="95"/>
    </row>
    <row r="82" spans="1:3" s="6" customFormat="1" ht="12.75" x14ac:dyDescent="0.25">
      <c r="A82" s="38"/>
      <c r="B82" s="47"/>
      <c r="C82" s="53"/>
    </row>
    <row r="83" spans="1:3" s="6" customFormat="1" ht="12.75" x14ac:dyDescent="0.25">
      <c r="A83" s="13" t="s">
        <v>11</v>
      </c>
      <c r="B83" s="51">
        <f>SUM(B82:B82)</f>
        <v>0</v>
      </c>
      <c r="C83" s="51">
        <f>SUM(C82:C82)</f>
        <v>0</v>
      </c>
    </row>
    <row r="84" spans="1:3" s="6" customFormat="1" ht="12.75" x14ac:dyDescent="0.25">
      <c r="A84" s="37"/>
      <c r="B84" s="46"/>
      <c r="C84" s="52"/>
    </row>
    <row r="85" spans="1:3" x14ac:dyDescent="0.25">
      <c r="A85" s="22" t="s">
        <v>62</v>
      </c>
      <c r="B85" s="54">
        <f>B20</f>
        <v>3879278.6500000004</v>
      </c>
      <c r="C85" s="54">
        <f>C20</f>
        <v>0</v>
      </c>
    </row>
    <row r="86" spans="1:3" x14ac:dyDescent="0.25">
      <c r="A86" s="24" t="s">
        <v>57</v>
      </c>
      <c r="B86" s="55">
        <f>B35+B61+B70+B74+B79+B83</f>
        <v>1734710.1999999997</v>
      </c>
      <c r="C86" s="55">
        <f>C35+C61+C70+C74+C79+C83</f>
        <v>122490.44</v>
      </c>
    </row>
    <row r="87" spans="1:3" x14ac:dyDescent="0.25">
      <c r="A87" s="26" t="s">
        <v>11</v>
      </c>
      <c r="B87" s="56">
        <f>B85+B86</f>
        <v>5613988.8499999996</v>
      </c>
      <c r="C87" s="56">
        <f>C85+C86</f>
        <v>122490.44</v>
      </c>
    </row>
    <row r="91" spans="1:3" ht="255" x14ac:dyDescent="0.25">
      <c r="A91" s="60" t="s">
        <v>102</v>
      </c>
    </row>
    <row r="93" spans="1:3" ht="255" x14ac:dyDescent="0.25">
      <c r="A93" s="60" t="s">
        <v>103</v>
      </c>
    </row>
  </sheetData>
  <mergeCells count="11">
    <mergeCell ref="A72:C72"/>
    <mergeCell ref="A24:C24"/>
    <mergeCell ref="A37:C37"/>
    <mergeCell ref="A76:C76"/>
    <mergeCell ref="A81:C81"/>
    <mergeCell ref="A63:C63"/>
    <mergeCell ref="A14:A15"/>
    <mergeCell ref="B14:C14"/>
    <mergeCell ref="B16:C16"/>
    <mergeCell ref="A17:C17"/>
    <mergeCell ref="A22:C2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92274"/>
    <pageSetUpPr fitToPage="1"/>
  </sheetPr>
  <dimension ref="A15:E85"/>
  <sheetViews>
    <sheetView showGridLines="0" zoomScale="120" zoomScaleNormal="120" workbookViewId="0">
      <pane ySplit="17" topLeftCell="A18" activePane="bottomLeft" state="frozen"/>
      <selection pane="bottomLeft" activeCell="A7" sqref="A7"/>
    </sheetView>
  </sheetViews>
  <sheetFormatPr defaultColWidth="53.7109375" defaultRowHeight="12.75" x14ac:dyDescent="0.25"/>
  <cols>
    <col min="1" max="1" width="94" style="6" customWidth="1"/>
    <col min="2" max="3" width="35.7109375" style="6" customWidth="1"/>
    <col min="4" max="231" width="53.7109375" style="6"/>
    <col min="232" max="232" width="27.7109375" style="6" bestFit="1" customWidth="1"/>
    <col min="233" max="244" width="12.28515625" style="6" bestFit="1" customWidth="1"/>
    <col min="245" max="487" width="53.7109375" style="6"/>
    <col min="488" max="488" width="27.7109375" style="6" bestFit="1" customWidth="1"/>
    <col min="489" max="500" width="12.28515625" style="6" bestFit="1" customWidth="1"/>
    <col min="501" max="743" width="53.7109375" style="6"/>
    <col min="744" max="744" width="27.7109375" style="6" bestFit="1" customWidth="1"/>
    <col min="745" max="756" width="12.28515625" style="6" bestFit="1" customWidth="1"/>
    <col min="757" max="999" width="53.7109375" style="6"/>
    <col min="1000" max="1000" width="27.7109375" style="6" bestFit="1" customWidth="1"/>
    <col min="1001" max="1012" width="12.28515625" style="6" bestFit="1" customWidth="1"/>
    <col min="1013" max="1255" width="53.7109375" style="6"/>
    <col min="1256" max="1256" width="27.7109375" style="6" bestFit="1" customWidth="1"/>
    <col min="1257" max="1268" width="12.28515625" style="6" bestFit="1" customWidth="1"/>
    <col min="1269" max="1511" width="53.7109375" style="6"/>
    <col min="1512" max="1512" width="27.7109375" style="6" bestFit="1" customWidth="1"/>
    <col min="1513" max="1524" width="12.28515625" style="6" bestFit="1" customWidth="1"/>
    <col min="1525" max="1767" width="53.7109375" style="6"/>
    <col min="1768" max="1768" width="27.7109375" style="6" bestFit="1" customWidth="1"/>
    <col min="1769" max="1780" width="12.28515625" style="6" bestFit="1" customWidth="1"/>
    <col min="1781" max="2023" width="53.7109375" style="6"/>
    <col min="2024" max="2024" width="27.7109375" style="6" bestFit="1" customWidth="1"/>
    <col min="2025" max="2036" width="12.28515625" style="6" bestFit="1" customWidth="1"/>
    <col min="2037" max="2279" width="53.7109375" style="6"/>
    <col min="2280" max="2280" width="27.7109375" style="6" bestFit="1" customWidth="1"/>
    <col min="2281" max="2292" width="12.28515625" style="6" bestFit="1" customWidth="1"/>
    <col min="2293" max="2535" width="53.7109375" style="6"/>
    <col min="2536" max="2536" width="27.7109375" style="6" bestFit="1" customWidth="1"/>
    <col min="2537" max="2548" width="12.28515625" style="6" bestFit="1" customWidth="1"/>
    <col min="2549" max="2791" width="53.7109375" style="6"/>
    <col min="2792" max="2792" width="27.7109375" style="6" bestFit="1" customWidth="1"/>
    <col min="2793" max="2804" width="12.28515625" style="6" bestFit="1" customWidth="1"/>
    <col min="2805" max="3047" width="53.7109375" style="6"/>
    <col min="3048" max="3048" width="27.7109375" style="6" bestFit="1" customWidth="1"/>
    <col min="3049" max="3060" width="12.28515625" style="6" bestFit="1" customWidth="1"/>
    <col min="3061" max="3303" width="53.7109375" style="6"/>
    <col min="3304" max="3304" width="27.7109375" style="6" bestFit="1" customWidth="1"/>
    <col min="3305" max="3316" width="12.28515625" style="6" bestFit="1" customWidth="1"/>
    <col min="3317" max="3559" width="53.7109375" style="6"/>
    <col min="3560" max="3560" width="27.7109375" style="6" bestFit="1" customWidth="1"/>
    <col min="3561" max="3572" width="12.28515625" style="6" bestFit="1" customWidth="1"/>
    <col min="3573" max="3815" width="53.7109375" style="6"/>
    <col min="3816" max="3816" width="27.7109375" style="6" bestFit="1" customWidth="1"/>
    <col min="3817" max="3828" width="12.28515625" style="6" bestFit="1" customWidth="1"/>
    <col min="3829" max="4071" width="53.7109375" style="6"/>
    <col min="4072" max="4072" width="27.7109375" style="6" bestFit="1" customWidth="1"/>
    <col min="4073" max="4084" width="12.28515625" style="6" bestFit="1" customWidth="1"/>
    <col min="4085" max="4327" width="53.7109375" style="6"/>
    <col min="4328" max="4328" width="27.7109375" style="6" bestFit="1" customWidth="1"/>
    <col min="4329" max="4340" width="12.28515625" style="6" bestFit="1" customWidth="1"/>
    <col min="4341" max="4583" width="53.7109375" style="6"/>
    <col min="4584" max="4584" width="27.7109375" style="6" bestFit="1" customWidth="1"/>
    <col min="4585" max="4596" width="12.28515625" style="6" bestFit="1" customWidth="1"/>
    <col min="4597" max="4839" width="53.7109375" style="6"/>
    <col min="4840" max="4840" width="27.7109375" style="6" bestFit="1" customWidth="1"/>
    <col min="4841" max="4852" width="12.28515625" style="6" bestFit="1" customWidth="1"/>
    <col min="4853" max="5095" width="53.7109375" style="6"/>
    <col min="5096" max="5096" width="27.7109375" style="6" bestFit="1" customWidth="1"/>
    <col min="5097" max="5108" width="12.28515625" style="6" bestFit="1" customWidth="1"/>
    <col min="5109" max="5351" width="53.7109375" style="6"/>
    <col min="5352" max="5352" width="27.7109375" style="6" bestFit="1" customWidth="1"/>
    <col min="5353" max="5364" width="12.28515625" style="6" bestFit="1" customWidth="1"/>
    <col min="5365" max="5607" width="53.7109375" style="6"/>
    <col min="5608" max="5608" width="27.7109375" style="6" bestFit="1" customWidth="1"/>
    <col min="5609" max="5620" width="12.28515625" style="6" bestFit="1" customWidth="1"/>
    <col min="5621" max="5863" width="53.7109375" style="6"/>
    <col min="5864" max="5864" width="27.7109375" style="6" bestFit="1" customWidth="1"/>
    <col min="5865" max="5876" width="12.28515625" style="6" bestFit="1" customWidth="1"/>
    <col min="5877" max="6119" width="53.7109375" style="6"/>
    <col min="6120" max="6120" width="27.7109375" style="6" bestFit="1" customWidth="1"/>
    <col min="6121" max="6132" width="12.28515625" style="6" bestFit="1" customWidth="1"/>
    <col min="6133" max="6375" width="53.7109375" style="6"/>
    <col min="6376" max="6376" width="27.7109375" style="6" bestFit="1" customWidth="1"/>
    <col min="6377" max="6388" width="12.28515625" style="6" bestFit="1" customWidth="1"/>
    <col min="6389" max="6631" width="53.7109375" style="6"/>
    <col min="6632" max="6632" width="27.7109375" style="6" bestFit="1" customWidth="1"/>
    <col min="6633" max="6644" width="12.28515625" style="6" bestFit="1" customWidth="1"/>
    <col min="6645" max="6887" width="53.7109375" style="6"/>
    <col min="6888" max="6888" width="27.7109375" style="6" bestFit="1" customWidth="1"/>
    <col min="6889" max="6900" width="12.28515625" style="6" bestFit="1" customWidth="1"/>
    <col min="6901" max="7143" width="53.7109375" style="6"/>
    <col min="7144" max="7144" width="27.7109375" style="6" bestFit="1" customWidth="1"/>
    <col min="7145" max="7156" width="12.28515625" style="6" bestFit="1" customWidth="1"/>
    <col min="7157" max="7399" width="53.7109375" style="6"/>
    <col min="7400" max="7400" width="27.7109375" style="6" bestFit="1" customWidth="1"/>
    <col min="7401" max="7412" width="12.28515625" style="6" bestFit="1" customWidth="1"/>
    <col min="7413" max="7655" width="53.7109375" style="6"/>
    <col min="7656" max="7656" width="27.7109375" style="6" bestFit="1" customWidth="1"/>
    <col min="7657" max="7668" width="12.28515625" style="6" bestFit="1" customWidth="1"/>
    <col min="7669" max="7911" width="53.7109375" style="6"/>
    <col min="7912" max="7912" width="27.7109375" style="6" bestFit="1" customWidth="1"/>
    <col min="7913" max="7924" width="12.28515625" style="6" bestFit="1" customWidth="1"/>
    <col min="7925" max="8167" width="53.7109375" style="6"/>
    <col min="8168" max="8168" width="27.7109375" style="6" bestFit="1" customWidth="1"/>
    <col min="8169" max="8180" width="12.28515625" style="6" bestFit="1" customWidth="1"/>
    <col min="8181" max="8423" width="53.7109375" style="6"/>
    <col min="8424" max="8424" width="27.7109375" style="6" bestFit="1" customWidth="1"/>
    <col min="8425" max="8436" width="12.28515625" style="6" bestFit="1" customWidth="1"/>
    <col min="8437" max="8679" width="53.7109375" style="6"/>
    <col min="8680" max="8680" width="27.7109375" style="6" bestFit="1" customWidth="1"/>
    <col min="8681" max="8692" width="12.28515625" style="6" bestFit="1" customWidth="1"/>
    <col min="8693" max="8935" width="53.7109375" style="6"/>
    <col min="8936" max="8936" width="27.7109375" style="6" bestFit="1" customWidth="1"/>
    <col min="8937" max="8948" width="12.28515625" style="6" bestFit="1" customWidth="1"/>
    <col min="8949" max="9191" width="53.7109375" style="6"/>
    <col min="9192" max="9192" width="27.7109375" style="6" bestFit="1" customWidth="1"/>
    <col min="9193" max="9204" width="12.28515625" style="6" bestFit="1" customWidth="1"/>
    <col min="9205" max="9447" width="53.7109375" style="6"/>
    <col min="9448" max="9448" width="27.7109375" style="6" bestFit="1" customWidth="1"/>
    <col min="9449" max="9460" width="12.28515625" style="6" bestFit="1" customWidth="1"/>
    <col min="9461" max="9703" width="53.7109375" style="6"/>
    <col min="9704" max="9704" width="27.7109375" style="6" bestFit="1" customWidth="1"/>
    <col min="9705" max="9716" width="12.28515625" style="6" bestFit="1" customWidth="1"/>
    <col min="9717" max="9959" width="53.7109375" style="6"/>
    <col min="9960" max="9960" width="27.7109375" style="6" bestFit="1" customWidth="1"/>
    <col min="9961" max="9972" width="12.28515625" style="6" bestFit="1" customWidth="1"/>
    <col min="9973" max="10215" width="53.7109375" style="6"/>
    <col min="10216" max="10216" width="27.7109375" style="6" bestFit="1" customWidth="1"/>
    <col min="10217" max="10228" width="12.28515625" style="6" bestFit="1" customWidth="1"/>
    <col min="10229" max="10471" width="53.7109375" style="6"/>
    <col min="10472" max="10472" width="27.7109375" style="6" bestFit="1" customWidth="1"/>
    <col min="10473" max="10484" width="12.28515625" style="6" bestFit="1" customWidth="1"/>
    <col min="10485" max="10727" width="53.7109375" style="6"/>
    <col min="10728" max="10728" width="27.7109375" style="6" bestFit="1" customWidth="1"/>
    <col min="10729" max="10740" width="12.28515625" style="6" bestFit="1" customWidth="1"/>
    <col min="10741" max="10983" width="53.7109375" style="6"/>
    <col min="10984" max="10984" width="27.7109375" style="6" bestFit="1" customWidth="1"/>
    <col min="10985" max="10996" width="12.28515625" style="6" bestFit="1" customWidth="1"/>
    <col min="10997" max="11239" width="53.7109375" style="6"/>
    <col min="11240" max="11240" width="27.7109375" style="6" bestFit="1" customWidth="1"/>
    <col min="11241" max="11252" width="12.28515625" style="6" bestFit="1" customWidth="1"/>
    <col min="11253" max="11495" width="53.7109375" style="6"/>
    <col min="11496" max="11496" width="27.7109375" style="6" bestFit="1" customWidth="1"/>
    <col min="11497" max="11508" width="12.28515625" style="6" bestFit="1" customWidth="1"/>
    <col min="11509" max="11751" width="53.7109375" style="6"/>
    <col min="11752" max="11752" width="27.7109375" style="6" bestFit="1" customWidth="1"/>
    <col min="11753" max="11764" width="12.28515625" style="6" bestFit="1" customWidth="1"/>
    <col min="11765" max="12007" width="53.7109375" style="6"/>
    <col min="12008" max="12008" width="27.7109375" style="6" bestFit="1" customWidth="1"/>
    <col min="12009" max="12020" width="12.28515625" style="6" bestFit="1" customWidth="1"/>
    <col min="12021" max="12263" width="53.7109375" style="6"/>
    <col min="12264" max="12264" width="27.7109375" style="6" bestFit="1" customWidth="1"/>
    <col min="12265" max="12276" width="12.28515625" style="6" bestFit="1" customWidth="1"/>
    <col min="12277" max="12519" width="53.7109375" style="6"/>
    <col min="12520" max="12520" width="27.7109375" style="6" bestFit="1" customWidth="1"/>
    <col min="12521" max="12532" width="12.28515625" style="6" bestFit="1" customWidth="1"/>
    <col min="12533" max="12775" width="53.7109375" style="6"/>
    <col min="12776" max="12776" width="27.7109375" style="6" bestFit="1" customWidth="1"/>
    <col min="12777" max="12788" width="12.28515625" style="6" bestFit="1" customWidth="1"/>
    <col min="12789" max="13031" width="53.7109375" style="6"/>
    <col min="13032" max="13032" width="27.7109375" style="6" bestFit="1" customWidth="1"/>
    <col min="13033" max="13044" width="12.28515625" style="6" bestFit="1" customWidth="1"/>
    <col min="13045" max="13287" width="53.7109375" style="6"/>
    <col min="13288" max="13288" width="27.7109375" style="6" bestFit="1" customWidth="1"/>
    <col min="13289" max="13300" width="12.28515625" style="6" bestFit="1" customWidth="1"/>
    <col min="13301" max="13543" width="53.7109375" style="6"/>
    <col min="13544" max="13544" width="27.7109375" style="6" bestFit="1" customWidth="1"/>
    <col min="13545" max="13556" width="12.28515625" style="6" bestFit="1" customWidth="1"/>
    <col min="13557" max="13799" width="53.7109375" style="6"/>
    <col min="13800" max="13800" width="27.7109375" style="6" bestFit="1" customWidth="1"/>
    <col min="13801" max="13812" width="12.28515625" style="6" bestFit="1" customWidth="1"/>
    <col min="13813" max="14055" width="53.7109375" style="6"/>
    <col min="14056" max="14056" width="27.7109375" style="6" bestFit="1" customWidth="1"/>
    <col min="14057" max="14068" width="12.28515625" style="6" bestFit="1" customWidth="1"/>
    <col min="14069" max="14311" width="53.7109375" style="6"/>
    <col min="14312" max="14312" width="27.7109375" style="6" bestFit="1" customWidth="1"/>
    <col min="14313" max="14324" width="12.28515625" style="6" bestFit="1" customWidth="1"/>
    <col min="14325" max="14567" width="53.7109375" style="6"/>
    <col min="14568" max="14568" width="27.7109375" style="6" bestFit="1" customWidth="1"/>
    <col min="14569" max="14580" width="12.28515625" style="6" bestFit="1" customWidth="1"/>
    <col min="14581" max="14823" width="53.7109375" style="6"/>
    <col min="14824" max="14824" width="27.7109375" style="6" bestFit="1" customWidth="1"/>
    <col min="14825" max="14836" width="12.28515625" style="6" bestFit="1" customWidth="1"/>
    <col min="14837" max="15079" width="53.7109375" style="6"/>
    <col min="15080" max="15080" width="27.7109375" style="6" bestFit="1" customWidth="1"/>
    <col min="15081" max="15092" width="12.28515625" style="6" bestFit="1" customWidth="1"/>
    <col min="15093" max="15335" width="53.7109375" style="6"/>
    <col min="15336" max="15336" width="27.7109375" style="6" bestFit="1" customWidth="1"/>
    <col min="15337" max="15348" width="12.28515625" style="6" bestFit="1" customWidth="1"/>
    <col min="15349" max="15591" width="53.7109375" style="6"/>
    <col min="15592" max="15592" width="27.7109375" style="6" bestFit="1" customWidth="1"/>
    <col min="15593" max="15604" width="12.28515625" style="6" bestFit="1" customWidth="1"/>
    <col min="15605" max="15847" width="53.7109375" style="6"/>
    <col min="15848" max="15848" width="27.7109375" style="6" bestFit="1" customWidth="1"/>
    <col min="15849" max="15860" width="12.28515625" style="6" bestFit="1" customWidth="1"/>
    <col min="15861" max="16103" width="53.7109375" style="6"/>
    <col min="16104" max="16104" width="27.7109375" style="6" bestFit="1" customWidth="1"/>
    <col min="16105" max="16116" width="12.28515625" style="6" bestFit="1" customWidth="1"/>
    <col min="16117" max="16384" width="53.7109375" style="6"/>
  </cols>
  <sheetData>
    <row r="15" spans="1:3" s="4" customFormat="1" ht="13.5" thickBot="1" x14ac:dyDescent="0.3"/>
    <row r="16" spans="1:3" s="4" customFormat="1" ht="26.25" customHeight="1" thickBot="1" x14ac:dyDescent="0.3">
      <c r="A16" s="98" t="s">
        <v>0</v>
      </c>
      <c r="B16" s="96" t="s">
        <v>1</v>
      </c>
      <c r="C16" s="97"/>
    </row>
    <row r="17" spans="1:5" ht="25.5" customHeight="1" thickBot="1" x14ac:dyDescent="0.3">
      <c r="A17" s="99"/>
      <c r="B17" s="2" t="s">
        <v>2</v>
      </c>
      <c r="C17" s="2" t="s">
        <v>3</v>
      </c>
    </row>
    <row r="18" spans="1:5" ht="25.5" customHeight="1" thickBot="1" x14ac:dyDescent="0.3">
      <c r="A18" s="1"/>
      <c r="B18" s="90"/>
      <c r="C18" s="90"/>
    </row>
    <row r="19" spans="1:5" ht="25.35" customHeight="1" thickBot="1" x14ac:dyDescent="0.3">
      <c r="A19" s="91" t="s">
        <v>4</v>
      </c>
      <c r="B19" s="92"/>
      <c r="C19" s="93"/>
      <c r="D19" s="4"/>
      <c r="E19" s="4"/>
    </row>
    <row r="20" spans="1:5" ht="25.5" customHeight="1" x14ac:dyDescent="0.25">
      <c r="A20" s="28" t="s">
        <v>5</v>
      </c>
      <c r="B20" s="11">
        <v>1031656.7</v>
      </c>
      <c r="C20" s="11">
        <v>0</v>
      </c>
    </row>
    <row r="21" spans="1:5" ht="25.5" customHeight="1" x14ac:dyDescent="0.25">
      <c r="A21" s="29" t="s">
        <v>6</v>
      </c>
      <c r="B21" s="17">
        <v>2191955.4700000002</v>
      </c>
      <c r="C21" s="17">
        <v>0</v>
      </c>
    </row>
    <row r="22" spans="1:5" ht="25.35" customHeight="1" x14ac:dyDescent="0.25">
      <c r="A22" s="19" t="s">
        <v>7</v>
      </c>
      <c r="B22" s="65">
        <f>SUM(B20:B21)</f>
        <v>3223612.17</v>
      </c>
      <c r="C22" s="20">
        <v>0</v>
      </c>
    </row>
    <row r="23" spans="1:5" ht="25.5" customHeight="1" thickBot="1" x14ac:dyDescent="0.3">
      <c r="A23" s="4"/>
      <c r="B23" s="7"/>
      <c r="C23" s="4"/>
    </row>
    <row r="24" spans="1:5" ht="25.35" customHeight="1" thickBot="1" x14ac:dyDescent="0.3">
      <c r="A24" s="94" t="s">
        <v>8</v>
      </c>
      <c r="B24" s="92"/>
      <c r="C24" s="93"/>
    </row>
    <row r="25" spans="1:5" ht="25.35" customHeight="1" x14ac:dyDescent="0.25">
      <c r="A25" s="85" t="s">
        <v>9</v>
      </c>
      <c r="B25" s="86"/>
      <c r="C25" s="87"/>
    </row>
    <row r="26" spans="1:5" ht="25.5" customHeight="1" x14ac:dyDescent="0.25">
      <c r="A26" s="30" t="s">
        <v>10</v>
      </c>
      <c r="B26" s="15">
        <v>467968.71</v>
      </c>
      <c r="C26" s="17">
        <v>0</v>
      </c>
    </row>
    <row r="27" spans="1:5" x14ac:dyDescent="0.25">
      <c r="A27" s="14" t="s">
        <v>11</v>
      </c>
      <c r="B27" s="18">
        <f>SUM(B26)</f>
        <v>467968.71</v>
      </c>
      <c r="C27" s="16">
        <v>0</v>
      </c>
    </row>
    <row r="28" spans="1:5" ht="12.6" customHeight="1" x14ac:dyDescent="0.25">
      <c r="A28" s="4"/>
      <c r="B28" s="7"/>
      <c r="C28" s="4"/>
    </row>
    <row r="29" spans="1:5" ht="25.35" customHeight="1" x14ac:dyDescent="0.25">
      <c r="A29" s="85" t="s">
        <v>12</v>
      </c>
      <c r="B29" s="86"/>
      <c r="C29" s="87"/>
    </row>
    <row r="30" spans="1:5" ht="25.5" customHeight="1" x14ac:dyDescent="0.25">
      <c r="A30" s="31" t="s">
        <v>13</v>
      </c>
      <c r="B30" s="15">
        <v>0</v>
      </c>
      <c r="C30" s="15">
        <v>0</v>
      </c>
    </row>
    <row r="31" spans="1:5" ht="25.5" customHeight="1" x14ac:dyDescent="0.25">
      <c r="A31" s="32" t="s">
        <v>14</v>
      </c>
      <c r="B31" s="15">
        <v>6290.12</v>
      </c>
      <c r="C31" s="15">
        <v>0</v>
      </c>
    </row>
    <row r="32" spans="1:5" ht="25.5" customHeight="1" x14ac:dyDescent="0.25">
      <c r="A32" s="32" t="s">
        <v>15</v>
      </c>
      <c r="B32" s="15">
        <v>0</v>
      </c>
      <c r="C32" s="15">
        <v>0</v>
      </c>
    </row>
    <row r="33" spans="1:3" ht="25.5" customHeight="1" x14ac:dyDescent="0.25">
      <c r="A33" s="32" t="s">
        <v>16</v>
      </c>
      <c r="B33" s="15">
        <v>8901.7099999999991</v>
      </c>
      <c r="C33" s="15">
        <v>0</v>
      </c>
    </row>
    <row r="34" spans="1:3" ht="25.5" customHeight="1" x14ac:dyDescent="0.25">
      <c r="A34" s="32" t="s">
        <v>17</v>
      </c>
      <c r="B34" s="15">
        <v>3659.9</v>
      </c>
      <c r="C34" s="15">
        <v>0</v>
      </c>
    </row>
    <row r="35" spans="1:3" ht="25.5" customHeight="1" x14ac:dyDescent="0.25">
      <c r="A35" s="33" t="s">
        <v>18</v>
      </c>
      <c r="B35" s="15">
        <v>0</v>
      </c>
      <c r="C35" s="15">
        <v>0</v>
      </c>
    </row>
    <row r="36" spans="1:3" ht="25.5" customHeight="1" x14ac:dyDescent="0.25">
      <c r="A36" s="32" t="s">
        <v>19</v>
      </c>
      <c r="B36" s="15">
        <v>9011.1200000000008</v>
      </c>
      <c r="C36" s="15">
        <v>0</v>
      </c>
    </row>
    <row r="37" spans="1:3" ht="25.5" customHeight="1" x14ac:dyDescent="0.25">
      <c r="A37" s="32" t="s">
        <v>20</v>
      </c>
      <c r="B37" s="15">
        <v>0</v>
      </c>
      <c r="C37" s="15">
        <v>0</v>
      </c>
    </row>
    <row r="38" spans="1:3" ht="25.5" customHeight="1" x14ac:dyDescent="0.25">
      <c r="A38" s="32" t="s">
        <v>21</v>
      </c>
      <c r="B38" s="15">
        <v>10415.59</v>
      </c>
      <c r="C38" s="15">
        <v>0</v>
      </c>
    </row>
    <row r="39" spans="1:3" ht="25.5" customHeight="1" x14ac:dyDescent="0.25">
      <c r="A39" s="32" t="s">
        <v>22</v>
      </c>
      <c r="B39" s="15">
        <v>0</v>
      </c>
      <c r="C39" s="15">
        <v>0</v>
      </c>
    </row>
    <row r="40" spans="1:3" ht="25.5" customHeight="1" x14ac:dyDescent="0.25">
      <c r="A40" s="33" t="s">
        <v>23</v>
      </c>
      <c r="B40" s="15">
        <v>18221.09</v>
      </c>
      <c r="C40" s="15">
        <v>0</v>
      </c>
    </row>
    <row r="41" spans="1:3" ht="25.5" customHeight="1" x14ac:dyDescent="0.25">
      <c r="A41" s="32" t="s">
        <v>24</v>
      </c>
      <c r="B41" s="15">
        <v>12010.38</v>
      </c>
      <c r="C41" s="15">
        <v>0</v>
      </c>
    </row>
    <row r="42" spans="1:3" ht="25.5" customHeight="1" x14ac:dyDescent="0.25">
      <c r="A42" s="32" t="s">
        <v>25</v>
      </c>
      <c r="B42" s="15">
        <v>0</v>
      </c>
      <c r="C42" s="15">
        <v>0</v>
      </c>
    </row>
    <row r="43" spans="1:3" ht="25.5" customHeight="1" x14ac:dyDescent="0.25">
      <c r="A43" s="32" t="s">
        <v>26</v>
      </c>
      <c r="B43" s="15">
        <v>0</v>
      </c>
      <c r="C43" s="15">
        <v>0</v>
      </c>
    </row>
    <row r="44" spans="1:3" ht="25.5" customHeight="1" x14ac:dyDescent="0.25">
      <c r="A44" s="32" t="s">
        <v>27</v>
      </c>
      <c r="B44" s="15">
        <v>19622.599999999999</v>
      </c>
      <c r="C44" s="15">
        <v>0</v>
      </c>
    </row>
    <row r="45" spans="1:3" ht="25.5" customHeight="1" x14ac:dyDescent="0.25">
      <c r="A45" s="32" t="s">
        <v>28</v>
      </c>
      <c r="B45" s="15">
        <v>12304.34</v>
      </c>
      <c r="C45" s="15">
        <v>0</v>
      </c>
    </row>
    <row r="46" spans="1:3" ht="25.5" customHeight="1" x14ac:dyDescent="0.25">
      <c r="A46" s="32" t="s">
        <v>29</v>
      </c>
      <c r="B46" s="15">
        <v>0</v>
      </c>
      <c r="C46" s="15">
        <v>0</v>
      </c>
    </row>
    <row r="47" spans="1:3" ht="25.5" customHeight="1" x14ac:dyDescent="0.25">
      <c r="A47" s="32" t="s">
        <v>30</v>
      </c>
      <c r="B47" s="15">
        <v>2307.77</v>
      </c>
      <c r="C47" s="15">
        <v>27573.48</v>
      </c>
    </row>
    <row r="48" spans="1:3" ht="25.5" customHeight="1" x14ac:dyDescent="0.25">
      <c r="A48" s="32" t="s">
        <v>31</v>
      </c>
      <c r="B48" s="15">
        <v>7910.32</v>
      </c>
      <c r="C48" s="15">
        <v>0</v>
      </c>
    </row>
    <row r="49" spans="1:3" ht="25.5" customHeight="1" x14ac:dyDescent="0.25">
      <c r="A49" s="32" t="s">
        <v>32</v>
      </c>
      <c r="B49" s="15">
        <v>0</v>
      </c>
      <c r="C49" s="15">
        <v>0</v>
      </c>
    </row>
    <row r="50" spans="1:3" ht="25.5" customHeight="1" x14ac:dyDescent="0.25">
      <c r="A50" s="32" t="s">
        <v>33</v>
      </c>
      <c r="B50" s="15">
        <v>0</v>
      </c>
      <c r="C50" s="15">
        <v>0</v>
      </c>
    </row>
    <row r="51" spans="1:3" ht="12.6" customHeight="1" x14ac:dyDescent="0.25">
      <c r="A51" s="13" t="s">
        <v>11</v>
      </c>
      <c r="B51" s="16">
        <f>SUM(B30:B50)</f>
        <v>110654.94</v>
      </c>
      <c r="C51" s="16">
        <f>SUM(C30:C50)</f>
        <v>27573.48</v>
      </c>
    </row>
    <row r="52" spans="1:3" ht="12.6" customHeight="1" x14ac:dyDescent="0.25">
      <c r="A52" s="4"/>
      <c r="B52" s="7"/>
      <c r="C52" s="4"/>
    </row>
    <row r="53" spans="1:3" ht="25.35" customHeight="1" x14ac:dyDescent="0.25">
      <c r="A53" s="85" t="s">
        <v>34</v>
      </c>
      <c r="B53" s="86"/>
      <c r="C53" s="87"/>
    </row>
    <row r="54" spans="1:3" ht="25.5" customHeight="1" x14ac:dyDescent="0.25">
      <c r="A54" s="33" t="s">
        <v>35</v>
      </c>
      <c r="B54" s="15">
        <v>53961.8</v>
      </c>
      <c r="C54" s="15">
        <v>0</v>
      </c>
    </row>
    <row r="55" spans="1:3" ht="25.5" customHeight="1" x14ac:dyDescent="0.25">
      <c r="A55" s="33" t="s">
        <v>36</v>
      </c>
      <c r="B55" s="15">
        <v>1506.33</v>
      </c>
      <c r="C55" s="15">
        <v>0</v>
      </c>
    </row>
    <row r="56" spans="1:3" ht="25.5" customHeight="1" x14ac:dyDescent="0.25">
      <c r="A56" s="33" t="s">
        <v>37</v>
      </c>
      <c r="B56" s="15">
        <v>9401.7000000000007</v>
      </c>
      <c r="C56" s="15">
        <v>0</v>
      </c>
    </row>
    <row r="57" spans="1:3" ht="25.5" customHeight="1" x14ac:dyDescent="0.25">
      <c r="A57" s="34" t="s">
        <v>38</v>
      </c>
      <c r="B57" s="15">
        <v>0</v>
      </c>
      <c r="C57" s="15">
        <v>0</v>
      </c>
    </row>
    <row r="58" spans="1:3" ht="25.5" customHeight="1" x14ac:dyDescent="0.25">
      <c r="A58" s="33" t="s">
        <v>39</v>
      </c>
      <c r="B58" s="15">
        <v>16232.94</v>
      </c>
      <c r="C58" s="15">
        <v>0</v>
      </c>
    </row>
    <row r="59" spans="1:3" ht="25.5" customHeight="1" x14ac:dyDescent="0.25">
      <c r="A59" s="33" t="s">
        <v>40</v>
      </c>
      <c r="B59" s="15">
        <v>1794.8</v>
      </c>
      <c r="C59" s="15">
        <v>0</v>
      </c>
    </row>
    <row r="60" spans="1:3" ht="25.5" customHeight="1" x14ac:dyDescent="0.25">
      <c r="A60" s="33" t="s">
        <v>41</v>
      </c>
      <c r="B60" s="15">
        <v>5015.3999999999996</v>
      </c>
      <c r="C60" s="15">
        <v>0</v>
      </c>
    </row>
    <row r="61" spans="1:3" ht="25.5" customHeight="1" x14ac:dyDescent="0.25">
      <c r="A61" s="33" t="s">
        <v>42</v>
      </c>
      <c r="B61" s="15">
        <v>2918.78</v>
      </c>
      <c r="C61" s="15">
        <v>0</v>
      </c>
    </row>
    <row r="62" spans="1:3" ht="25.5" customHeight="1" x14ac:dyDescent="0.25">
      <c r="A62" s="33" t="s">
        <v>43</v>
      </c>
      <c r="B62" s="15">
        <v>2000</v>
      </c>
      <c r="C62" s="15">
        <v>10000</v>
      </c>
    </row>
    <row r="63" spans="1:3" ht="25.5" customHeight="1" x14ac:dyDescent="0.25">
      <c r="A63" s="33" t="s">
        <v>44</v>
      </c>
      <c r="B63" s="15">
        <v>12289.2</v>
      </c>
      <c r="C63" s="15">
        <v>14922.6</v>
      </c>
    </row>
    <row r="64" spans="1:3" ht="25.5" customHeight="1" x14ac:dyDescent="0.25">
      <c r="A64" s="33" t="s">
        <v>45</v>
      </c>
      <c r="B64" s="15">
        <v>5000</v>
      </c>
      <c r="C64" s="15">
        <v>0</v>
      </c>
    </row>
    <row r="65" spans="1:3" ht="25.5" customHeight="1" x14ac:dyDescent="0.25">
      <c r="A65" s="33" t="s">
        <v>46</v>
      </c>
      <c r="B65" s="15">
        <v>3285.6</v>
      </c>
      <c r="C65" s="15">
        <v>0</v>
      </c>
    </row>
    <row r="66" spans="1:3" ht="25.5" customHeight="1" x14ac:dyDescent="0.25">
      <c r="A66" s="33" t="s">
        <v>47</v>
      </c>
      <c r="B66" s="15">
        <v>24000</v>
      </c>
      <c r="C66" s="15">
        <v>21951</v>
      </c>
    </row>
    <row r="67" spans="1:3" ht="25.5" customHeight="1" x14ac:dyDescent="0.25">
      <c r="A67" s="33" t="s">
        <v>48</v>
      </c>
      <c r="B67" s="15">
        <v>6354.7</v>
      </c>
      <c r="C67" s="15">
        <v>0</v>
      </c>
    </row>
    <row r="68" spans="1:3" ht="25.5" customHeight="1" x14ac:dyDescent="0.25">
      <c r="A68" s="33" t="s">
        <v>49</v>
      </c>
      <c r="B68" s="15">
        <v>10053.799999999999</v>
      </c>
      <c r="C68" s="15">
        <v>0</v>
      </c>
    </row>
    <row r="69" spans="1:3" ht="25.5" customHeight="1" x14ac:dyDescent="0.25">
      <c r="A69" s="33" t="s">
        <v>50</v>
      </c>
      <c r="B69" s="15">
        <v>4562.3999999999996</v>
      </c>
      <c r="C69" s="15">
        <v>0</v>
      </c>
    </row>
    <row r="70" spans="1:3" ht="25.5" customHeight="1" x14ac:dyDescent="0.25">
      <c r="A70" s="33" t="s">
        <v>51</v>
      </c>
      <c r="B70" s="15">
        <v>16000</v>
      </c>
      <c r="C70" s="15">
        <v>0</v>
      </c>
    </row>
    <row r="71" spans="1:3" ht="25.5" customHeight="1" x14ac:dyDescent="0.25">
      <c r="A71" s="33" t="s">
        <v>52</v>
      </c>
      <c r="B71" s="15">
        <v>18000</v>
      </c>
      <c r="C71" s="15">
        <v>0</v>
      </c>
    </row>
    <row r="72" spans="1:3" ht="25.5" customHeight="1" x14ac:dyDescent="0.25">
      <c r="A72" s="33" t="s">
        <v>53</v>
      </c>
      <c r="B72" s="15">
        <v>28000</v>
      </c>
      <c r="C72" s="15">
        <v>0</v>
      </c>
    </row>
    <row r="73" spans="1:3" ht="25.5" customHeight="1" x14ac:dyDescent="0.25">
      <c r="A73" s="33" t="s">
        <v>54</v>
      </c>
      <c r="B73" s="15">
        <v>7000</v>
      </c>
      <c r="C73" s="15">
        <v>0</v>
      </c>
    </row>
    <row r="74" spans="1:3" ht="25.5" customHeight="1" x14ac:dyDescent="0.25">
      <c r="A74" s="33" t="s">
        <v>55</v>
      </c>
      <c r="B74" s="15">
        <v>15900</v>
      </c>
      <c r="C74" s="15">
        <v>0</v>
      </c>
    </row>
    <row r="75" spans="1:3" ht="25.5" customHeight="1" x14ac:dyDescent="0.25">
      <c r="A75" s="33" t="s">
        <v>56</v>
      </c>
      <c r="B75" s="15">
        <v>21000</v>
      </c>
      <c r="C75" s="15">
        <v>0</v>
      </c>
    </row>
    <row r="76" spans="1:3" ht="12.6" customHeight="1" x14ac:dyDescent="0.25">
      <c r="A76" s="13" t="s">
        <v>11</v>
      </c>
      <c r="B76" s="16">
        <f>SUM(B54:B75)</f>
        <v>264277.44999999995</v>
      </c>
      <c r="C76" s="16">
        <f>SUM(C54:C75)</f>
        <v>46873.599999999999</v>
      </c>
    </row>
    <row r="77" spans="1:3" ht="12.6" customHeight="1" x14ac:dyDescent="0.25">
      <c r="A77" s="8"/>
      <c r="B77" s="9"/>
      <c r="C77" s="10"/>
    </row>
    <row r="78" spans="1:3" ht="25.5" customHeight="1" x14ac:dyDescent="0.25">
      <c r="A78" s="12" t="s">
        <v>57</v>
      </c>
      <c r="B78" s="21">
        <f>B27+B51+B76</f>
        <v>842901.1</v>
      </c>
      <c r="C78" s="21">
        <f>C27+C51+C76</f>
        <v>74447.08</v>
      </c>
    </row>
    <row r="79" spans="1:3" ht="25.5" customHeight="1" x14ac:dyDescent="0.25">
      <c r="A79" s="8"/>
      <c r="B79" s="9"/>
      <c r="C79" s="10"/>
    </row>
    <row r="80" spans="1:3" ht="25.5" customHeight="1" x14ac:dyDescent="0.25">
      <c r="A80" s="22" t="s">
        <v>7</v>
      </c>
      <c r="B80" s="23">
        <f>B22</f>
        <v>3223612.17</v>
      </c>
      <c r="C80" s="23">
        <f>C22</f>
        <v>0</v>
      </c>
    </row>
    <row r="81" spans="1:3" ht="25.5" customHeight="1" x14ac:dyDescent="0.25">
      <c r="A81" s="24" t="s">
        <v>57</v>
      </c>
      <c r="B81" s="25">
        <f>B78</f>
        <v>842901.1</v>
      </c>
      <c r="C81" s="25">
        <f>C78</f>
        <v>74447.08</v>
      </c>
    </row>
    <row r="82" spans="1:3" ht="25.5" customHeight="1" x14ac:dyDescent="0.25">
      <c r="A82" s="26" t="s">
        <v>11</v>
      </c>
      <c r="B82" s="27">
        <f>B22+B78</f>
        <v>4066513.27</v>
      </c>
      <c r="C82" s="27">
        <f>C22+C78</f>
        <v>74447.08</v>
      </c>
    </row>
    <row r="83" spans="1:3" ht="25.5" customHeight="1" x14ac:dyDescent="0.25">
      <c r="A83" s="1"/>
      <c r="B83" s="3"/>
      <c r="C83" s="3"/>
    </row>
    <row r="84" spans="1:3" x14ac:dyDescent="0.25">
      <c r="A84" s="5" t="s">
        <v>58</v>
      </c>
    </row>
    <row r="85" spans="1:3" x14ac:dyDescent="0.25">
      <c r="A85" s="6" t="s">
        <v>59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53:C53"/>
    <mergeCell ref="A29:C29"/>
    <mergeCell ref="A25:C25"/>
    <mergeCell ref="B16:C16"/>
    <mergeCell ref="A16:A17"/>
    <mergeCell ref="B18:C18"/>
    <mergeCell ref="A19:C19"/>
    <mergeCell ref="A24:C24"/>
  </mergeCells>
  <pageMargins left="0.7" right="0.7" top="0.75" bottom="0.75" header="0.3" footer="0.3"/>
  <pageSetup paperSize="9"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9CDE481C194346AC1C3181CA8EF29F" ma:contentTypeVersion="26" ma:contentTypeDescription="Crée un document." ma:contentTypeScope="" ma:versionID="5c15994ce817e6d365af8a79ce9e5f29">
  <xsd:schema xmlns:xsd="http://www.w3.org/2001/XMLSchema" xmlns:xs="http://www.w3.org/2001/XMLSchema" xmlns:p="http://schemas.microsoft.com/office/2006/metadata/properties" xmlns:ns2="e604605e-22fb-409f-92c1-68be77b310f8" xmlns:ns3="7e7c50e0-05bd-4ad3-bbcd-fcac9451d0c9" targetNamespace="http://schemas.microsoft.com/office/2006/metadata/properties" ma:root="true" ma:fieldsID="338e058ef10b6c09a212aa7510f5e687" ns2:_="" ns3:_="">
    <xsd:import namespace="e604605e-22fb-409f-92c1-68be77b310f8"/>
    <xsd:import namespace="7e7c50e0-05bd-4ad3-bbcd-fcac9451d0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Fichier" minOccurs="0"/>
                <xsd:element ref="ns2:Document_travail" minOccurs="0"/>
                <xsd:element ref="ns2:Apublier" minOccurs="0"/>
                <xsd:element ref="ns2:Langue" minOccurs="0"/>
                <xsd:element ref="ns3:SharedWithUsers" minOccurs="0"/>
                <xsd:element ref="ns3:SharedWithDetails" minOccurs="0"/>
                <xsd:element ref="ns2:UA" minOccurs="0"/>
                <xsd:element ref="ns2:MediaLengthInSeconds" minOccurs="0"/>
                <xsd:element ref="ns2:Publication" minOccurs="0"/>
                <xsd:element ref="ns2:Ann_x00e9_e" minOccurs="0"/>
                <xsd:element ref="ns2:Objet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4605e-22fb-409f-92c1-68be77b310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Fichier" ma:index="16" nillable="true" ma:displayName="Fichier" ma:format="Dropdown" ma:internalName="Fichier">
      <xsd:simpleType>
        <xsd:union memberTypes="dms:Text">
          <xsd:simpleType>
            <xsd:restriction base="dms:Choice">
              <xsd:enumeration value="Word"/>
              <xsd:enumeration value="Excel"/>
              <xsd:enumeration value="PowerPoint"/>
              <xsd:enumeration value="pdf"/>
              <xsd:enumeration value="jpg"/>
              <xsd:enumeration value="png"/>
              <xsd:enumeration value="gif"/>
              <xsd:enumeration value="Ai"/>
              <xsd:enumeration value="Id"/>
              <xsd:enumeration value="Ps"/>
            </xsd:restriction>
          </xsd:simpleType>
        </xsd:union>
      </xsd:simpleType>
    </xsd:element>
    <xsd:element name="Document_travail" ma:index="17" nillable="true" ma:displayName="Type_document" ma:format="Dropdown" ma:internalName="Document_travail">
      <xsd:simpleType>
        <xsd:restriction base="dms:Choice">
          <xsd:enumeration value="Loi"/>
          <xsd:enumeration value="Ordonnance"/>
          <xsd:enumeration value="Décret"/>
          <xsd:enumeration value="Arrêté_Gouvernement"/>
          <xsd:enumeration value="Arrêté_ministériel"/>
          <xsd:enumeration value="Arrêté_Cocom"/>
          <xsd:enumeration value="Arrêté_Cocof"/>
          <xsd:enumeration value="Arrêté_VGC"/>
          <xsd:enumeration value="Circulaire"/>
          <xsd:enumeration value="Convention"/>
          <xsd:enumeration value="Directive"/>
          <xsd:enumeration value="Règlement"/>
        </xsd:restriction>
      </xsd:simpleType>
    </xsd:element>
    <xsd:element name="Apublier" ma:index="18" nillable="true" ma:displayName="Statut" ma:format="Dropdown" ma:internalName="Apubli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 cours"/>
                    <xsd:enumeration value="A publier"/>
                    <xsd:enumeration value="A supprimer"/>
                    <xsd:enumeration value="Publié"/>
                    <xsd:enumeration value="Validé"/>
                    <xsd:enumeration value="Transmis Dircom"/>
                  </xsd:restriction>
                </xsd:simpleType>
              </xsd:element>
            </xsd:sequence>
          </xsd:extension>
        </xsd:complexContent>
      </xsd:complexType>
    </xsd:element>
    <xsd:element name="Langue" ma:index="19" nillable="true" ma:displayName="Langue" ma:format="Dropdown" ma:internalName="Langue">
      <xsd:simpleType>
        <xsd:restriction base="dms:Choice">
          <xsd:enumeration value="FR"/>
          <xsd:enumeration value="NL"/>
          <xsd:enumeration value="FR_NL"/>
        </xsd:restriction>
      </xsd:simpleType>
    </xsd:element>
    <xsd:element name="UA" ma:index="22" nillable="true" ma:displayName="UA" ma:format="Dropdown" ma:internalName="UA">
      <xsd:simpleType>
        <xsd:restriction base="dms:Choice">
          <xsd:enumeration value="BPL"/>
          <xsd:enumeration value="DG"/>
          <xsd:enumeration value="AFJ"/>
          <xsd:enumeration value="DFL"/>
          <xsd:enumeration value="DIN"/>
          <xsd:enumeration value="DPL"/>
          <xsd:enumeration value="DSF"/>
          <xsd:enumeration value="ISP"/>
          <xsd:enumeration value="MPU"/>
        </xsd:restriction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Publication" ma:index="26" nillable="true" ma:displayName="Support_Canal" ma:format="Dropdown" ma:internalName="Publication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ntranet_BPL"/>
                        <xsd:enumeration value="Site_BPL"/>
                        <xsd:enumeration value="Site_Elections"/>
                        <xsd:enumeration value="Site_SPRB"/>
                        <xsd:enumeration value="1035"/>
                        <xsd:enumeration value="Rapport_activités"/>
                        <xsd:enumeration value="Newsletter"/>
                        <xsd:enumeration value="Digital Signage"/>
                        <xsd:enumeration value="Intranet_SPRB"/>
                        <xsd:enumeration value="Letsigni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Ann_x00e9_e" ma:index="27" nillable="true" ma:displayName="Année" ma:format="Dropdown" ma:internalName="Ann_x00e9_e">
      <xsd:simpleType>
        <xsd:union memberTypes="dms:Text">
          <xsd:simpleType>
            <xsd:restriction base="dms:Choice">
              <xsd:enumeration value="2020"/>
              <xsd:enumeration value="2021"/>
              <xsd:enumeration value="2022"/>
              <xsd:enumeration value="2023"/>
            </xsd:restriction>
          </xsd:simpleType>
        </xsd:union>
      </xsd:simpleType>
    </xsd:element>
    <xsd:element name="Objet" ma:index="28" nillable="true" ma:displayName="Produits" ma:format="Dropdown" ma:internalName="Obje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tualités"/>
                    <xsd:enumeration value="Avis"/>
                    <xsd:enumeration value="Données chiffrées"/>
                    <xsd:enumeration value="Fiche technique"/>
                    <xsd:enumeration value="Focus"/>
                    <xsd:enumeration value="Formulaire en ligne"/>
                    <xsd:enumeration value="Formulaire (.pdf)"/>
                    <xsd:enumeration value="Guide"/>
                    <xsd:enumeration value="Newsletter"/>
                    <xsd:enumeration value="Rapport"/>
                    <xsd:enumeration value="Législation"/>
                    <xsd:enumeration value="Illustration, photo"/>
                    <xsd:enumeration value="Vidéo"/>
                    <xsd:enumeration value="Logo"/>
                  </xsd:restriction>
                </xsd:simpleType>
              </xsd:element>
            </xsd:sequence>
          </xsd:extension>
        </xsd:complexContent>
      </xsd:complexType>
    </xsd:element>
    <xsd:element name="lcf76f155ced4ddcb4097134ff3c332f" ma:index="30" nillable="true" ma:taxonomy="true" ma:internalName="lcf76f155ced4ddcb4097134ff3c332f" ma:taxonomyFieldName="MediaServiceImageTags" ma:displayName="Balises d’images" ma:readOnly="false" ma:fieldId="{5cf76f15-5ced-4ddc-b409-7134ff3c332f}" ma:taxonomyMulti="true" ma:sspId="57b2d657-d973-4862-aa1b-1284b69771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c50e0-05bd-4ad3-bbcd-fcac9451d0c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travail xmlns="e604605e-22fb-409f-92c1-68be77b310f8">false</Document_travail>
    <Fichier xmlns="e604605e-22fb-409f-92c1-68be77b310f8">Excel</Fichier>
    <Apublier xmlns="e604605e-22fb-409f-92c1-68be77b310f8">
      <Value>A publier</Value>
    </Apublier>
    <Langue xmlns="e604605e-22fb-409f-92c1-68be77b310f8">FR_NL</Langue>
    <Ann_x00e9_e xmlns="e604605e-22fb-409f-92c1-68be77b310f8" xsi:nil="true"/>
    <UA xmlns="e604605e-22fb-409f-92c1-68be77b310f8" xsi:nil="true"/>
    <lcf76f155ced4ddcb4097134ff3c332f xmlns="e604605e-22fb-409f-92c1-68be77b310f8">
      <Terms xmlns="http://schemas.microsoft.com/office/infopath/2007/PartnerControls"/>
    </lcf76f155ced4ddcb4097134ff3c332f>
    <Publication xmlns="e604605e-22fb-409f-92c1-68be77b310f8" xsi:nil="true"/>
    <Objet xmlns="e604605e-22fb-409f-92c1-68be77b310f8" xsi:nil="true"/>
  </documentManagement>
</p:properties>
</file>

<file path=customXml/itemProps1.xml><?xml version="1.0" encoding="utf-8"?>
<ds:datastoreItem xmlns:ds="http://schemas.openxmlformats.org/officeDocument/2006/customXml" ds:itemID="{2033A639-8460-4D48-A24F-5943ACADCF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BEED9D-C6AB-4D8A-BB41-7B4A3DB5E2B6}"/>
</file>

<file path=customXml/itemProps3.xml><?xml version="1.0" encoding="utf-8"?>
<ds:datastoreItem xmlns:ds="http://schemas.openxmlformats.org/officeDocument/2006/customXml" ds:itemID="{B1FECB55-B8B5-4B23-B6E8-110A0ADA0002}">
  <ds:schemaRefs>
    <ds:schemaRef ds:uri="http://purl.org/dc/terms/"/>
    <ds:schemaRef ds:uri="http://schemas.microsoft.com/office/2006/metadata/properties"/>
    <ds:schemaRef ds:uri="7e7c50e0-05bd-4ad3-bbcd-fcac9451d0c9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e604605e-22fb-409f-92c1-68be77b310f8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72deb0f-abfd-479d-a5f7-4920992c1739}" enabled="1" method="Standard" siteId="{3e9f03cd-0512-46dc-b0d4-bb48fa70fcf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</vt:lpstr>
      <vt:lpstr>2024</vt:lpstr>
      <vt:lpstr>2023</vt:lpstr>
      <vt:lpstr>2022</vt:lpstr>
    </vt:vector>
  </TitlesOfParts>
  <Manager/>
  <Company>MRBC-MBHG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Anne-Laure BONNEAU</dc:creator>
  <cp:keywords/>
  <dc:description/>
  <cp:lastModifiedBy>MARCOEN Wouter</cp:lastModifiedBy>
  <cp:revision/>
  <dcterms:created xsi:type="dcterms:W3CDTF">2013-12-02T09:29:08Z</dcterms:created>
  <dcterms:modified xsi:type="dcterms:W3CDTF">2026-07-08T08:02:41Z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0x010100F89CDE481C194346AC1C3181CA8EF29F</vt:lpwstr>
  </property>
  <property fmtid="{D5CDD505-2E9C-101B-9397-08002B2CF9AE}" pid="3" name="MediaServiceImageTags">
    <vt:lpwstr/>
  </property>
</Properties>
</file>